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and" sheetId="1" r:id="rId1"/>
    <sheet name="A1" sheetId="2" r:id="rId2"/>
    <sheet name="A2" sheetId="3" r:id="rId3"/>
    <sheet name="B1" sheetId="4" r:id="rId4"/>
    <sheet name="B2" sheetId="9" r:id="rId5"/>
    <sheet name="Aufl.A" sheetId="5" r:id="rId6"/>
    <sheet name="Aufl.B" sheetId="6" r:id="rId7"/>
    <sheet name="Aufl.C" sheetId="7" r:id="rId8"/>
    <sheet name="Termine" sheetId="8" r:id="rId9"/>
  </sheets>
  <definedNames>
    <definedName name="_xlnm._FilterDatabase" localSheetId="1" hidden="1">'A1'!$A$9:$AS$57</definedName>
    <definedName name="_xlnm._FilterDatabase" localSheetId="2" hidden="1">'A2'!$A$9:$AS$57</definedName>
    <definedName name="_xlnm._FilterDatabase" localSheetId="5" hidden="1">Aufl.A!$A$9:$AS$57</definedName>
    <definedName name="_xlnm._FilterDatabase" localSheetId="6" hidden="1">Aufl.B!$A$9:$AS$57</definedName>
    <definedName name="_xlnm._FilterDatabase" localSheetId="7" hidden="1">Aufl.C!$A$9:$AS$57</definedName>
    <definedName name="_xlnm._FilterDatabase" localSheetId="3" hidden="1">'B1'!$A$9:$AS$57</definedName>
    <definedName name="_xlnm._FilterDatabase" localSheetId="4" hidden="1">'B2'!$A$9:$AS$57</definedName>
    <definedName name="_xlnm.Print_Area" localSheetId="1">'A1'!$D:$L</definedName>
    <definedName name="_xlnm.Print_Area" localSheetId="2">'A2'!$D:$L</definedName>
    <definedName name="_xlnm.Print_Area" localSheetId="5">Aufl.A!$D:$L</definedName>
    <definedName name="_xlnm.Print_Area" localSheetId="6">Aufl.B!$D:$L</definedName>
    <definedName name="_xlnm.Print_Area" localSheetId="7">Aufl.C!$D:$L</definedName>
    <definedName name="_xlnm.Print_Area" localSheetId="3">'B1'!$D:$L</definedName>
    <definedName name="_xlnm.Print_Area" localSheetId="4">'B2'!$D:$L</definedName>
    <definedName name="_xlnm.Print_Area" localSheetId="8">Termine!$A:$H</definedName>
    <definedName name="_xlnm.Print_Titles" localSheetId="8">Termine!$1:$1</definedName>
    <definedName name="Excel_BuiltIn_Database" localSheetId="4">#REF!</definedName>
    <definedName name="Excel_BuiltIn_Database">#REF!</definedName>
    <definedName name="Excel_BuiltIn_Database_1" localSheetId="4">#REF!</definedName>
    <definedName name="Excel_BuiltIn_Database_1">#REF!</definedName>
    <definedName name="Excel_BuiltIn_Database_2">'A2'!$A$1:$AS$45</definedName>
    <definedName name="Excel_BuiltIn_Database_3">Aufl.A!$A$1:$AS$45</definedName>
    <definedName name="Excel_BuiltIn_Database_4">Aufl.B!$A$1:$AS$45</definedName>
    <definedName name="Excel_BuiltIn_Database_5">Aufl.C!$A$1:$AS$45</definedName>
    <definedName name="Excel_BuiltIn_Database_6" localSheetId="4">'B2'!$A$1:$AS$45</definedName>
    <definedName name="Excel_BuiltIn_Database_6">'B1'!$A$1:$AS$45</definedName>
    <definedName name="Excel_BuiltIn_Database_7" localSheetId="4">#REF!</definedName>
    <definedName name="Excel_BuiltIn_Database_7">#REF!</definedName>
    <definedName name="Excel_BuiltIn_Database_8">'A1'!$A$1:$AS$45</definedName>
    <definedName name="Excel_BuiltIn_Print_Area" localSheetId="4">#REF!</definedName>
    <definedName name="Excel_BuiltIn_Print_Area">#REF!</definedName>
    <definedName name="Excel_BuiltIn_Print_Area_1" localSheetId="4">#REF!</definedName>
    <definedName name="Excel_BuiltIn_Print_Area_1">#REF!</definedName>
    <definedName name="Excel_BuiltIn_Print_Area_8" localSheetId="4">#REF!</definedName>
    <definedName name="Excel_BuiltIn_Print_Area_8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" i="3" l="1"/>
  <c r="U7" i="3" l="1"/>
  <c r="G2" i="9" l="1"/>
  <c r="E7" i="9"/>
  <c r="E6" i="9"/>
  <c r="E5" i="9"/>
  <c r="E4" i="9"/>
  <c r="E3" i="9"/>
  <c r="E2" i="9"/>
  <c r="G51" i="9" l="1"/>
  <c r="G52" i="9"/>
  <c r="G53" i="9"/>
  <c r="G54" i="9"/>
  <c r="G55" i="9"/>
  <c r="G56" i="9"/>
  <c r="G57" i="9"/>
  <c r="G50" i="9"/>
  <c r="G43" i="9"/>
  <c r="G44" i="9"/>
  <c r="G45" i="9"/>
  <c r="G46" i="9"/>
  <c r="G47" i="9"/>
  <c r="G48" i="9"/>
  <c r="G49" i="9"/>
  <c r="G42" i="9"/>
  <c r="G35" i="9"/>
  <c r="G36" i="9"/>
  <c r="G37" i="9"/>
  <c r="G38" i="9"/>
  <c r="G39" i="9"/>
  <c r="G40" i="9"/>
  <c r="G41" i="9"/>
  <c r="G34" i="9"/>
  <c r="G27" i="9"/>
  <c r="G28" i="9"/>
  <c r="G29" i="9"/>
  <c r="G30" i="9"/>
  <c r="G31" i="9"/>
  <c r="G32" i="9"/>
  <c r="G33" i="9"/>
  <c r="G26" i="9"/>
  <c r="G19" i="9"/>
  <c r="G20" i="9"/>
  <c r="G21" i="9"/>
  <c r="G22" i="9"/>
  <c r="G23" i="9"/>
  <c r="G24" i="9"/>
  <c r="G25" i="9"/>
  <c r="G18" i="9"/>
  <c r="G17" i="9"/>
  <c r="G16" i="9"/>
  <c r="G15" i="9"/>
  <c r="G14" i="9"/>
  <c r="G13" i="9"/>
  <c r="G12" i="9"/>
  <c r="G11" i="9"/>
  <c r="G10" i="9"/>
  <c r="G3" i="9"/>
  <c r="G4" i="9"/>
  <c r="G5" i="9"/>
  <c r="G6" i="9"/>
  <c r="G7" i="9"/>
  <c r="K2" i="9"/>
  <c r="J7" i="9"/>
  <c r="M57" i="9"/>
  <c r="K57" i="9"/>
  <c r="L57" i="9" s="1"/>
  <c r="I57" i="9"/>
  <c r="H57" i="9"/>
  <c r="M56" i="9"/>
  <c r="K56" i="9"/>
  <c r="L56" i="9" s="1"/>
  <c r="I56" i="9"/>
  <c r="H56" i="9"/>
  <c r="M55" i="9"/>
  <c r="K55" i="9"/>
  <c r="L55" i="9" s="1"/>
  <c r="I55" i="9"/>
  <c r="H55" i="9"/>
  <c r="M54" i="9"/>
  <c r="K54" i="9"/>
  <c r="L54" i="9" s="1"/>
  <c r="I54" i="9"/>
  <c r="J54" i="9" s="1"/>
  <c r="H54" i="9"/>
  <c r="M53" i="9"/>
  <c r="K53" i="9"/>
  <c r="L53" i="9" s="1"/>
  <c r="I53" i="9"/>
  <c r="H53" i="9"/>
  <c r="M52" i="9"/>
  <c r="K52" i="9"/>
  <c r="L52" i="9" s="1"/>
  <c r="I52" i="9"/>
  <c r="H52" i="9"/>
  <c r="M51" i="9"/>
  <c r="K51" i="9"/>
  <c r="L51" i="9" s="1"/>
  <c r="I51" i="9"/>
  <c r="H51" i="9"/>
  <c r="M50" i="9"/>
  <c r="K50" i="9"/>
  <c r="L50" i="9" s="1"/>
  <c r="I50" i="9"/>
  <c r="H50" i="9"/>
  <c r="M49" i="9"/>
  <c r="K49" i="9"/>
  <c r="L49" i="9" s="1"/>
  <c r="I49" i="9"/>
  <c r="H49" i="9"/>
  <c r="M48" i="9"/>
  <c r="K48" i="9"/>
  <c r="L48" i="9" s="1"/>
  <c r="I48" i="9"/>
  <c r="H48" i="9"/>
  <c r="M47" i="9"/>
  <c r="K47" i="9"/>
  <c r="L47" i="9" s="1"/>
  <c r="I47" i="9"/>
  <c r="H47" i="9"/>
  <c r="M46" i="9"/>
  <c r="K46" i="9"/>
  <c r="L46" i="9" s="1"/>
  <c r="I46" i="9"/>
  <c r="H46" i="9"/>
  <c r="M45" i="9"/>
  <c r="K45" i="9"/>
  <c r="L45" i="9" s="1"/>
  <c r="I45" i="9"/>
  <c r="H45" i="9"/>
  <c r="M44" i="9"/>
  <c r="K44" i="9"/>
  <c r="L44" i="9" s="1"/>
  <c r="I44" i="9"/>
  <c r="H44" i="9"/>
  <c r="M43" i="9"/>
  <c r="K43" i="9"/>
  <c r="L43" i="9" s="1"/>
  <c r="I43" i="9"/>
  <c r="J43" i="9" s="1"/>
  <c r="H43" i="9"/>
  <c r="M42" i="9"/>
  <c r="K42" i="9"/>
  <c r="L42" i="9" s="1"/>
  <c r="I42" i="9"/>
  <c r="H42" i="9"/>
  <c r="M41" i="9"/>
  <c r="K41" i="9"/>
  <c r="L41" i="9" s="1"/>
  <c r="I41" i="9"/>
  <c r="H41" i="9"/>
  <c r="M40" i="9"/>
  <c r="K40" i="9"/>
  <c r="L40" i="9" s="1"/>
  <c r="I40" i="9"/>
  <c r="H40" i="9"/>
  <c r="M39" i="9"/>
  <c r="K39" i="9"/>
  <c r="L39" i="9" s="1"/>
  <c r="I39" i="9"/>
  <c r="H39" i="9"/>
  <c r="M38" i="9"/>
  <c r="K38" i="9"/>
  <c r="L38" i="9" s="1"/>
  <c r="I38" i="9"/>
  <c r="H38" i="9"/>
  <c r="M37" i="9"/>
  <c r="L37" i="9"/>
  <c r="K37" i="9"/>
  <c r="I37" i="9"/>
  <c r="H37" i="9"/>
  <c r="M36" i="9"/>
  <c r="K36" i="9"/>
  <c r="I36" i="9"/>
  <c r="H36" i="9"/>
  <c r="M35" i="9"/>
  <c r="K35" i="9"/>
  <c r="I35" i="9"/>
  <c r="H35" i="9"/>
  <c r="M34" i="9"/>
  <c r="K34" i="9"/>
  <c r="I34" i="9"/>
  <c r="H34" i="9"/>
  <c r="M33" i="9"/>
  <c r="K33" i="9"/>
  <c r="L33" i="9" s="1"/>
  <c r="I33" i="9"/>
  <c r="H33" i="9"/>
  <c r="M32" i="9"/>
  <c r="K32" i="9"/>
  <c r="L32" i="9" s="1"/>
  <c r="I32" i="9"/>
  <c r="H32" i="9"/>
  <c r="M31" i="9"/>
  <c r="K31" i="9"/>
  <c r="L31" i="9" s="1"/>
  <c r="I31" i="9"/>
  <c r="H31" i="9"/>
  <c r="M30" i="9"/>
  <c r="K30" i="9"/>
  <c r="L30" i="9" s="1"/>
  <c r="I30" i="9"/>
  <c r="H30" i="9"/>
  <c r="M29" i="9"/>
  <c r="K29" i="9"/>
  <c r="L29" i="9" s="1"/>
  <c r="I29" i="9"/>
  <c r="H29" i="9"/>
  <c r="M28" i="9"/>
  <c r="K28" i="9"/>
  <c r="I28" i="9"/>
  <c r="H28" i="9"/>
  <c r="M27" i="9"/>
  <c r="K27" i="9"/>
  <c r="L27" i="9" s="1"/>
  <c r="I27" i="9"/>
  <c r="H27" i="9"/>
  <c r="M26" i="9"/>
  <c r="K26" i="9"/>
  <c r="I26" i="9"/>
  <c r="H26" i="9"/>
  <c r="M25" i="9"/>
  <c r="K25" i="9"/>
  <c r="L25" i="9" s="1"/>
  <c r="I25" i="9"/>
  <c r="H25" i="9"/>
  <c r="M24" i="9"/>
  <c r="K24" i="9"/>
  <c r="L24" i="9" s="1"/>
  <c r="I24" i="9"/>
  <c r="H24" i="9"/>
  <c r="M23" i="9"/>
  <c r="K23" i="9"/>
  <c r="L23" i="9" s="1"/>
  <c r="I23" i="9"/>
  <c r="H23" i="9"/>
  <c r="M22" i="9"/>
  <c r="K22" i="9"/>
  <c r="L22" i="9" s="1"/>
  <c r="I22" i="9"/>
  <c r="H22" i="9"/>
  <c r="M21" i="9"/>
  <c r="K21" i="9"/>
  <c r="I21" i="9"/>
  <c r="H21" i="9"/>
  <c r="M20" i="9"/>
  <c r="K20" i="9"/>
  <c r="I20" i="9"/>
  <c r="H20" i="9"/>
  <c r="M19" i="9"/>
  <c r="K19" i="9"/>
  <c r="I19" i="9"/>
  <c r="H19" i="9"/>
  <c r="M18" i="9"/>
  <c r="K18" i="9"/>
  <c r="I18" i="9"/>
  <c r="H18" i="9"/>
  <c r="M17" i="9"/>
  <c r="K17" i="9"/>
  <c r="L17" i="9" s="1"/>
  <c r="I17" i="9"/>
  <c r="H17" i="9"/>
  <c r="M16" i="9"/>
  <c r="K16" i="9"/>
  <c r="L16" i="9" s="1"/>
  <c r="I16" i="9"/>
  <c r="H16" i="9"/>
  <c r="M15" i="9"/>
  <c r="K15" i="9"/>
  <c r="L15" i="9" s="1"/>
  <c r="I15" i="9"/>
  <c r="H15" i="9"/>
  <c r="M14" i="9"/>
  <c r="K14" i="9"/>
  <c r="L14" i="9" s="1"/>
  <c r="I14" i="9"/>
  <c r="H14" i="9"/>
  <c r="M13" i="9"/>
  <c r="K13" i="9"/>
  <c r="I13" i="9"/>
  <c r="H13" i="9"/>
  <c r="M12" i="9"/>
  <c r="K12" i="9"/>
  <c r="I12" i="9"/>
  <c r="H12" i="9"/>
  <c r="M11" i="9"/>
  <c r="K11" i="9"/>
  <c r="L11" i="9" s="1"/>
  <c r="I11" i="9"/>
  <c r="H11" i="9"/>
  <c r="M10" i="9"/>
  <c r="K10" i="9"/>
  <c r="I10" i="9"/>
  <c r="H10" i="9"/>
  <c r="O7" i="9"/>
  <c r="I7" i="9" s="1"/>
  <c r="N7" i="9"/>
  <c r="H7" i="9" s="1"/>
  <c r="O6" i="9"/>
  <c r="I6" i="9" s="1"/>
  <c r="N6" i="9"/>
  <c r="J6" i="9"/>
  <c r="O5" i="9"/>
  <c r="I5" i="9" s="1"/>
  <c r="N5" i="9"/>
  <c r="H5" i="9" s="1"/>
  <c r="K5" i="9"/>
  <c r="J5" i="9"/>
  <c r="O4" i="9"/>
  <c r="I4" i="9" s="1"/>
  <c r="N4" i="9"/>
  <c r="K4" i="9"/>
  <c r="O3" i="9"/>
  <c r="I3" i="9" s="1"/>
  <c r="N3" i="9"/>
  <c r="J3" i="9"/>
  <c r="O2" i="9"/>
  <c r="I2" i="9" s="1"/>
  <c r="N2" i="9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28" i="8"/>
  <c r="I127" i="8"/>
  <c r="I126" i="8"/>
  <c r="I125" i="8"/>
  <c r="I124" i="8"/>
  <c r="I123" i="8"/>
  <c r="I122" i="8"/>
  <c r="I121" i="8"/>
  <c r="I120" i="8"/>
  <c r="G149" i="8"/>
  <c r="G148" i="8"/>
  <c r="G147" i="8"/>
  <c r="A147" i="8"/>
  <c r="G146" i="8"/>
  <c r="G145" i="8"/>
  <c r="G144" i="8"/>
  <c r="D144" i="8"/>
  <c r="A144" i="8"/>
  <c r="G143" i="8"/>
  <c r="G142" i="8"/>
  <c r="G141" i="8"/>
  <c r="A141" i="8"/>
  <c r="G140" i="8"/>
  <c r="G139" i="8"/>
  <c r="G138" i="8"/>
  <c r="C138" i="8"/>
  <c r="A138" i="8"/>
  <c r="G137" i="8"/>
  <c r="G136" i="8"/>
  <c r="G135" i="8"/>
  <c r="A135" i="8"/>
  <c r="G134" i="8"/>
  <c r="D134" i="8"/>
  <c r="C149" i="8" s="1"/>
  <c r="C134" i="8"/>
  <c r="D149" i="8" s="1"/>
  <c r="G133" i="8"/>
  <c r="D133" i="8"/>
  <c r="C148" i="8" s="1"/>
  <c r="C133" i="8"/>
  <c r="D148" i="8" s="1"/>
  <c r="G132" i="8"/>
  <c r="D132" i="8"/>
  <c r="C147" i="8" s="1"/>
  <c r="C132" i="8"/>
  <c r="D147" i="8" s="1"/>
  <c r="A132" i="8"/>
  <c r="G131" i="8"/>
  <c r="D131" i="8"/>
  <c r="C146" i="8" s="1"/>
  <c r="C131" i="8"/>
  <c r="D146" i="8" s="1"/>
  <c r="G130" i="8"/>
  <c r="D130" i="8"/>
  <c r="C145" i="8" s="1"/>
  <c r="C130" i="8"/>
  <c r="D145" i="8" s="1"/>
  <c r="G129" i="8"/>
  <c r="D129" i="8"/>
  <c r="C144" i="8" s="1"/>
  <c r="C129" i="8"/>
  <c r="A129" i="8"/>
  <c r="I131" i="8" s="1"/>
  <c r="G128" i="8"/>
  <c r="D128" i="8"/>
  <c r="C143" i="8" s="1"/>
  <c r="C128" i="8"/>
  <c r="D143" i="8" s="1"/>
  <c r="G127" i="8"/>
  <c r="D127" i="8"/>
  <c r="C142" i="8" s="1"/>
  <c r="C127" i="8"/>
  <c r="D142" i="8" s="1"/>
  <c r="G126" i="8"/>
  <c r="D126" i="8"/>
  <c r="C141" i="8" s="1"/>
  <c r="C126" i="8"/>
  <c r="D141" i="8" s="1"/>
  <c r="A126" i="8"/>
  <c r="G125" i="8"/>
  <c r="D125" i="8"/>
  <c r="C140" i="8" s="1"/>
  <c r="C125" i="8"/>
  <c r="D140" i="8" s="1"/>
  <c r="G124" i="8"/>
  <c r="D124" i="8"/>
  <c r="C139" i="8" s="1"/>
  <c r="C124" i="8"/>
  <c r="D139" i="8" s="1"/>
  <c r="G123" i="8"/>
  <c r="D123" i="8"/>
  <c r="C123" i="8"/>
  <c r="D138" i="8" s="1"/>
  <c r="A123" i="8"/>
  <c r="G122" i="8"/>
  <c r="D122" i="8"/>
  <c r="C137" i="8" s="1"/>
  <c r="C122" i="8"/>
  <c r="D137" i="8" s="1"/>
  <c r="G121" i="8"/>
  <c r="D121" i="8"/>
  <c r="C136" i="8" s="1"/>
  <c r="C121" i="8"/>
  <c r="D136" i="8" s="1"/>
  <c r="G120" i="8"/>
  <c r="D120" i="8"/>
  <c r="C135" i="8" s="1"/>
  <c r="C120" i="8"/>
  <c r="D135" i="8" s="1"/>
  <c r="A120" i="8"/>
  <c r="I129" i="8" l="1"/>
  <c r="I130" i="8"/>
  <c r="L26" i="9"/>
  <c r="L21" i="9"/>
  <c r="J14" i="9"/>
  <c r="J40" i="9"/>
  <c r="J48" i="9"/>
  <c r="J52" i="9"/>
  <c r="J15" i="9"/>
  <c r="J27" i="9"/>
  <c r="J39" i="9"/>
  <c r="J41" i="9"/>
  <c r="J47" i="9"/>
  <c r="L36" i="9"/>
  <c r="L35" i="9"/>
  <c r="J34" i="9"/>
  <c r="L34" i="9"/>
  <c r="L28" i="9"/>
  <c r="J11" i="9"/>
  <c r="L19" i="9"/>
  <c r="J50" i="9"/>
  <c r="J18" i="9"/>
  <c r="J49" i="9"/>
  <c r="J51" i="9"/>
  <c r="L10" i="9"/>
  <c r="L20" i="9"/>
  <c r="J19" i="9"/>
  <c r="L18" i="9"/>
  <c r="L13" i="9"/>
  <c r="L12" i="9"/>
  <c r="J31" i="9"/>
  <c r="J33" i="9"/>
  <c r="J35" i="9"/>
  <c r="J56" i="9"/>
  <c r="J24" i="9"/>
  <c r="J55" i="9"/>
  <c r="J57" i="9"/>
  <c r="J23" i="9"/>
  <c r="J25" i="9"/>
  <c r="J21" i="9"/>
  <c r="J36" i="9"/>
  <c r="J46" i="9"/>
  <c r="J53" i="9"/>
  <c r="J16" i="9"/>
  <c r="J26" i="9"/>
  <c r="J13" i="9"/>
  <c r="J28" i="9"/>
  <c r="J38" i="9"/>
  <c r="J45" i="9"/>
  <c r="J20" i="9"/>
  <c r="J30" i="9"/>
  <c r="J37" i="9"/>
  <c r="J10" i="9"/>
  <c r="J17" i="9"/>
  <c r="J32" i="9"/>
  <c r="J42" i="9"/>
  <c r="J12" i="9"/>
  <c r="J22" i="9"/>
  <c r="J29" i="9"/>
  <c r="J44" i="9"/>
  <c r="K7" i="9"/>
  <c r="L7" i="9" s="1"/>
  <c r="H4" i="9"/>
  <c r="L5" i="9"/>
  <c r="K3" i="9"/>
  <c r="L3" i="9" s="1"/>
  <c r="J4" i="9"/>
  <c r="L4" i="9" s="1"/>
  <c r="H6" i="9"/>
  <c r="K6" i="9"/>
  <c r="L6" i="9" s="1"/>
  <c r="H2" i="9"/>
  <c r="H3" i="9"/>
  <c r="J2" i="9"/>
  <c r="L2" i="9" s="1"/>
  <c r="G260" i="8"/>
  <c r="G259" i="8"/>
  <c r="G258" i="8"/>
  <c r="A258" i="8"/>
  <c r="I260" i="8" s="1"/>
  <c r="G257" i="8"/>
  <c r="G256" i="8"/>
  <c r="G255" i="8"/>
  <c r="A255" i="8"/>
  <c r="I256" i="8" s="1"/>
  <c r="G254" i="8"/>
  <c r="G253" i="8"/>
  <c r="G252" i="8"/>
  <c r="A252" i="8"/>
  <c r="I254" i="8" s="1"/>
  <c r="G251" i="8"/>
  <c r="G250" i="8"/>
  <c r="D250" i="8"/>
  <c r="G249" i="8"/>
  <c r="D249" i="8"/>
  <c r="A249" i="8"/>
  <c r="I250" i="8" s="1"/>
  <c r="G248" i="8"/>
  <c r="G247" i="8"/>
  <c r="G246" i="8"/>
  <c r="A246" i="8"/>
  <c r="I247" i="8" s="1"/>
  <c r="G245" i="8"/>
  <c r="D245" i="8"/>
  <c r="C260" i="8" s="1"/>
  <c r="C245" i="8"/>
  <c r="D260" i="8" s="1"/>
  <c r="G244" i="8"/>
  <c r="D244" i="8"/>
  <c r="C259" i="8" s="1"/>
  <c r="C244" i="8"/>
  <c r="D259" i="8" s="1"/>
  <c r="G243" i="8"/>
  <c r="D243" i="8"/>
  <c r="C258" i="8" s="1"/>
  <c r="C243" i="8"/>
  <c r="D258" i="8" s="1"/>
  <c r="A243" i="8"/>
  <c r="I245" i="8" s="1"/>
  <c r="G242" i="8"/>
  <c r="D242" i="8"/>
  <c r="C257" i="8" s="1"/>
  <c r="C242" i="8"/>
  <c r="D257" i="8" s="1"/>
  <c r="G241" i="8"/>
  <c r="D241" i="8"/>
  <c r="C256" i="8" s="1"/>
  <c r="C241" i="8"/>
  <c r="D256" i="8" s="1"/>
  <c r="G240" i="8"/>
  <c r="D240" i="8"/>
  <c r="C255" i="8" s="1"/>
  <c r="C240" i="8"/>
  <c r="D255" i="8" s="1"/>
  <c r="A240" i="8"/>
  <c r="I241" i="8" s="1"/>
  <c r="G239" i="8"/>
  <c r="D239" i="8"/>
  <c r="C254" i="8" s="1"/>
  <c r="C239" i="8"/>
  <c r="D254" i="8" s="1"/>
  <c r="G238" i="8"/>
  <c r="D238" i="8"/>
  <c r="C253" i="8" s="1"/>
  <c r="C238" i="8"/>
  <c r="D253" i="8" s="1"/>
  <c r="G237" i="8"/>
  <c r="D237" i="8"/>
  <c r="C252" i="8" s="1"/>
  <c r="C237" i="8"/>
  <c r="D252" i="8" s="1"/>
  <c r="A237" i="8"/>
  <c r="I239" i="8" s="1"/>
  <c r="G236" i="8"/>
  <c r="D236" i="8"/>
  <c r="C251" i="8" s="1"/>
  <c r="C236" i="8"/>
  <c r="D251" i="8" s="1"/>
  <c r="G235" i="8"/>
  <c r="D235" i="8"/>
  <c r="C250" i="8" s="1"/>
  <c r="C235" i="8"/>
  <c r="G234" i="8"/>
  <c r="D234" i="8"/>
  <c r="C249" i="8" s="1"/>
  <c r="C234" i="8"/>
  <c r="A234" i="8"/>
  <c r="I236" i="8" s="1"/>
  <c r="G233" i="8"/>
  <c r="D233" i="8"/>
  <c r="C248" i="8" s="1"/>
  <c r="C233" i="8"/>
  <c r="D248" i="8" s="1"/>
  <c r="G232" i="8"/>
  <c r="D232" i="8"/>
  <c r="C247" i="8" s="1"/>
  <c r="C232" i="8"/>
  <c r="D247" i="8" s="1"/>
  <c r="G231" i="8"/>
  <c r="D231" i="8"/>
  <c r="C246" i="8" s="1"/>
  <c r="C231" i="8"/>
  <c r="D246" i="8" s="1"/>
  <c r="A231" i="8"/>
  <c r="I232" i="8" s="1"/>
  <c r="G223" i="8"/>
  <c r="G222" i="8"/>
  <c r="G221" i="8"/>
  <c r="D221" i="8"/>
  <c r="A221" i="8"/>
  <c r="I222" i="8" s="1"/>
  <c r="G220" i="8"/>
  <c r="D220" i="8"/>
  <c r="G219" i="8"/>
  <c r="D219" i="8"/>
  <c r="G218" i="8"/>
  <c r="A218" i="8"/>
  <c r="I219" i="8" s="1"/>
  <c r="I217" i="8"/>
  <c r="G217" i="8"/>
  <c r="G216" i="8"/>
  <c r="G215" i="8"/>
  <c r="A215" i="8"/>
  <c r="I216" i="8" s="1"/>
  <c r="G214" i="8"/>
  <c r="G213" i="8"/>
  <c r="I212" i="8"/>
  <c r="G212" i="8"/>
  <c r="A212" i="8"/>
  <c r="I213" i="8" s="1"/>
  <c r="G211" i="8"/>
  <c r="G210" i="8"/>
  <c r="G209" i="8"/>
  <c r="A209" i="8"/>
  <c r="I210" i="8" s="1"/>
  <c r="G208" i="8"/>
  <c r="D208" i="8"/>
  <c r="C223" i="8" s="1"/>
  <c r="C208" i="8"/>
  <c r="D223" i="8" s="1"/>
  <c r="G207" i="8"/>
  <c r="D207" i="8"/>
  <c r="C222" i="8" s="1"/>
  <c r="C207" i="8"/>
  <c r="D222" i="8" s="1"/>
  <c r="G206" i="8"/>
  <c r="D206" i="8"/>
  <c r="C221" i="8" s="1"/>
  <c r="C206" i="8"/>
  <c r="A206" i="8"/>
  <c r="I208" i="8" s="1"/>
  <c r="G205" i="8"/>
  <c r="D205" i="8"/>
  <c r="C220" i="8" s="1"/>
  <c r="C205" i="8"/>
  <c r="G204" i="8"/>
  <c r="D204" i="8"/>
  <c r="C219" i="8" s="1"/>
  <c r="C204" i="8"/>
  <c r="G203" i="8"/>
  <c r="D203" i="8"/>
  <c r="C218" i="8" s="1"/>
  <c r="C203" i="8"/>
  <c r="D218" i="8" s="1"/>
  <c r="A203" i="8"/>
  <c r="I205" i="8" s="1"/>
  <c r="G202" i="8"/>
  <c r="D202" i="8"/>
  <c r="C217" i="8" s="1"/>
  <c r="C202" i="8"/>
  <c r="D217" i="8" s="1"/>
  <c r="G201" i="8"/>
  <c r="D201" i="8"/>
  <c r="C216" i="8" s="1"/>
  <c r="C201" i="8"/>
  <c r="D216" i="8" s="1"/>
  <c r="G200" i="8"/>
  <c r="D200" i="8"/>
  <c r="C215" i="8" s="1"/>
  <c r="C200" i="8"/>
  <c r="D215" i="8" s="1"/>
  <c r="A200" i="8"/>
  <c r="I201" i="8" s="1"/>
  <c r="I199" i="8"/>
  <c r="G199" i="8"/>
  <c r="D199" i="8"/>
  <c r="C214" i="8" s="1"/>
  <c r="C199" i="8"/>
  <c r="D214" i="8" s="1"/>
  <c r="G198" i="8"/>
  <c r="D198" i="8"/>
  <c r="C213" i="8" s="1"/>
  <c r="C198" i="8"/>
  <c r="D213" i="8" s="1"/>
  <c r="I197" i="8"/>
  <c r="G197" i="8"/>
  <c r="D197" i="8"/>
  <c r="C212" i="8" s="1"/>
  <c r="C197" i="8"/>
  <c r="D212" i="8" s="1"/>
  <c r="A197" i="8"/>
  <c r="I198" i="8" s="1"/>
  <c r="G196" i="8"/>
  <c r="D196" i="8"/>
  <c r="C211" i="8" s="1"/>
  <c r="C196" i="8"/>
  <c r="D211" i="8" s="1"/>
  <c r="G195" i="8"/>
  <c r="D195" i="8"/>
  <c r="C210" i="8" s="1"/>
  <c r="C195" i="8"/>
  <c r="D210" i="8" s="1"/>
  <c r="G194" i="8"/>
  <c r="D194" i="8"/>
  <c r="C209" i="8" s="1"/>
  <c r="C194" i="8"/>
  <c r="D209" i="8" s="1"/>
  <c r="A194" i="8"/>
  <c r="I195" i="8" s="1"/>
  <c r="I186" i="8"/>
  <c r="G186" i="8"/>
  <c r="G185" i="8"/>
  <c r="I184" i="8"/>
  <c r="G184" i="8"/>
  <c r="A184" i="8"/>
  <c r="I185" i="8" s="1"/>
  <c r="G183" i="8"/>
  <c r="G182" i="8"/>
  <c r="G181" i="8"/>
  <c r="A181" i="8"/>
  <c r="I182" i="8" s="1"/>
  <c r="G180" i="8"/>
  <c r="G179" i="8"/>
  <c r="D179" i="8"/>
  <c r="G178" i="8"/>
  <c r="A178" i="8"/>
  <c r="I179" i="8" s="1"/>
  <c r="G177" i="8"/>
  <c r="G176" i="8"/>
  <c r="D176" i="8"/>
  <c r="G175" i="8"/>
  <c r="A175" i="8"/>
  <c r="I177" i="8" s="1"/>
  <c r="G174" i="8"/>
  <c r="G173" i="8"/>
  <c r="G172" i="8"/>
  <c r="A172" i="8"/>
  <c r="I174" i="8" s="1"/>
  <c r="G171" i="8"/>
  <c r="D171" i="8"/>
  <c r="C186" i="8" s="1"/>
  <c r="C171" i="8"/>
  <c r="D186" i="8" s="1"/>
  <c r="G170" i="8"/>
  <c r="D170" i="8"/>
  <c r="C185" i="8" s="1"/>
  <c r="C170" i="8"/>
  <c r="D185" i="8" s="1"/>
  <c r="G169" i="8"/>
  <c r="D169" i="8"/>
  <c r="C184" i="8" s="1"/>
  <c r="C169" i="8"/>
  <c r="D184" i="8" s="1"/>
  <c r="A169" i="8"/>
  <c r="I170" i="8" s="1"/>
  <c r="I168" i="8"/>
  <c r="G168" i="8"/>
  <c r="D168" i="8"/>
  <c r="C183" i="8" s="1"/>
  <c r="C168" i="8"/>
  <c r="D183" i="8" s="1"/>
  <c r="G167" i="8"/>
  <c r="D167" i="8"/>
  <c r="C182" i="8" s="1"/>
  <c r="C167" i="8"/>
  <c r="D182" i="8" s="1"/>
  <c r="I166" i="8"/>
  <c r="G166" i="8"/>
  <c r="D166" i="8"/>
  <c r="C181" i="8" s="1"/>
  <c r="C166" i="8"/>
  <c r="D181" i="8" s="1"/>
  <c r="A166" i="8"/>
  <c r="I167" i="8" s="1"/>
  <c r="G165" i="8"/>
  <c r="D165" i="8"/>
  <c r="C180" i="8" s="1"/>
  <c r="C165" i="8"/>
  <c r="D180" i="8" s="1"/>
  <c r="G164" i="8"/>
  <c r="D164" i="8"/>
  <c r="C179" i="8" s="1"/>
  <c r="C164" i="8"/>
  <c r="G163" i="8"/>
  <c r="D163" i="8"/>
  <c r="C178" i="8" s="1"/>
  <c r="C163" i="8"/>
  <c r="D178" i="8" s="1"/>
  <c r="A163" i="8"/>
  <c r="I164" i="8" s="1"/>
  <c r="G162" i="8"/>
  <c r="D162" i="8"/>
  <c r="C177" i="8" s="1"/>
  <c r="C162" i="8"/>
  <c r="D177" i="8" s="1"/>
  <c r="G161" i="8"/>
  <c r="D161" i="8"/>
  <c r="C176" i="8" s="1"/>
  <c r="C161" i="8"/>
  <c r="I160" i="8"/>
  <c r="G160" i="8"/>
  <c r="D160" i="8"/>
  <c r="C175" i="8" s="1"/>
  <c r="C160" i="8"/>
  <c r="D175" i="8" s="1"/>
  <c r="A160" i="8"/>
  <c r="I161" i="8" s="1"/>
  <c r="G159" i="8"/>
  <c r="D159" i="8"/>
  <c r="C174" i="8" s="1"/>
  <c r="C159" i="8"/>
  <c r="D174" i="8" s="1"/>
  <c r="G158" i="8"/>
  <c r="D158" i="8"/>
  <c r="C173" i="8" s="1"/>
  <c r="C158" i="8"/>
  <c r="D173" i="8" s="1"/>
  <c r="G157" i="8"/>
  <c r="D157" i="8"/>
  <c r="C172" i="8" s="1"/>
  <c r="C157" i="8"/>
  <c r="D172" i="8" s="1"/>
  <c r="A157" i="8"/>
  <c r="I158" i="8" s="1"/>
  <c r="G112" i="8"/>
  <c r="G111" i="8"/>
  <c r="D111" i="8"/>
  <c r="G110" i="8"/>
  <c r="A110" i="8"/>
  <c r="I111" i="8" s="1"/>
  <c r="G109" i="8"/>
  <c r="G108" i="8"/>
  <c r="G107" i="8"/>
  <c r="D107" i="8"/>
  <c r="A107" i="8"/>
  <c r="I109" i="8" s="1"/>
  <c r="G106" i="8"/>
  <c r="G105" i="8"/>
  <c r="G104" i="8"/>
  <c r="A104" i="8"/>
  <c r="I106" i="8" s="1"/>
  <c r="G103" i="8"/>
  <c r="G102" i="8"/>
  <c r="G101" i="8"/>
  <c r="A101" i="8"/>
  <c r="I102" i="8" s="1"/>
  <c r="G100" i="8"/>
  <c r="D100" i="8"/>
  <c r="G99" i="8"/>
  <c r="G98" i="8"/>
  <c r="D98" i="8"/>
  <c r="A98" i="8"/>
  <c r="I99" i="8" s="1"/>
  <c r="G97" i="8"/>
  <c r="D97" i="8"/>
  <c r="C112" i="8" s="1"/>
  <c r="C97" i="8"/>
  <c r="D112" i="8" s="1"/>
  <c r="G96" i="8"/>
  <c r="D96" i="8"/>
  <c r="C111" i="8" s="1"/>
  <c r="C96" i="8"/>
  <c r="G95" i="8"/>
  <c r="D95" i="8"/>
  <c r="C110" i="8" s="1"/>
  <c r="C95" i="8"/>
  <c r="D110" i="8" s="1"/>
  <c r="A95" i="8"/>
  <c r="I96" i="8" s="1"/>
  <c r="G94" i="8"/>
  <c r="D94" i="8"/>
  <c r="C109" i="8" s="1"/>
  <c r="C94" i="8"/>
  <c r="D109" i="8" s="1"/>
  <c r="G93" i="8"/>
  <c r="D93" i="8"/>
  <c r="C108" i="8" s="1"/>
  <c r="C93" i="8"/>
  <c r="D108" i="8" s="1"/>
  <c r="I92" i="8"/>
  <c r="G92" i="8"/>
  <c r="D92" i="8"/>
  <c r="C107" i="8" s="1"/>
  <c r="C92" i="8"/>
  <c r="A92" i="8"/>
  <c r="I93" i="8" s="1"/>
  <c r="G91" i="8"/>
  <c r="D91" i="8"/>
  <c r="C106" i="8" s="1"/>
  <c r="C91" i="8"/>
  <c r="D106" i="8" s="1"/>
  <c r="G90" i="8"/>
  <c r="D90" i="8"/>
  <c r="C105" i="8" s="1"/>
  <c r="C90" i="8"/>
  <c r="D105" i="8" s="1"/>
  <c r="G89" i="8"/>
  <c r="D89" i="8"/>
  <c r="C104" i="8" s="1"/>
  <c r="C89" i="8"/>
  <c r="D104" i="8" s="1"/>
  <c r="A89" i="8"/>
  <c r="I90" i="8" s="1"/>
  <c r="G88" i="8"/>
  <c r="D88" i="8"/>
  <c r="C103" i="8" s="1"/>
  <c r="C88" i="8"/>
  <c r="D103" i="8" s="1"/>
  <c r="G87" i="8"/>
  <c r="D87" i="8"/>
  <c r="C102" i="8" s="1"/>
  <c r="C87" i="8"/>
  <c r="D102" i="8" s="1"/>
  <c r="G86" i="8"/>
  <c r="D86" i="8"/>
  <c r="C101" i="8" s="1"/>
  <c r="C86" i="8"/>
  <c r="D101" i="8" s="1"/>
  <c r="A86" i="8"/>
  <c r="I87" i="8" s="1"/>
  <c r="G85" i="8"/>
  <c r="D85" i="8"/>
  <c r="C100" i="8" s="1"/>
  <c r="C85" i="8"/>
  <c r="G84" i="8"/>
  <c r="D84" i="8"/>
  <c r="C99" i="8" s="1"/>
  <c r="C84" i="8"/>
  <c r="D99" i="8" s="1"/>
  <c r="G83" i="8"/>
  <c r="D83" i="8"/>
  <c r="C98" i="8" s="1"/>
  <c r="C83" i="8"/>
  <c r="A83" i="8"/>
  <c r="I85" i="8" s="1"/>
  <c r="G75" i="8"/>
  <c r="G74" i="8"/>
  <c r="G73" i="8"/>
  <c r="A73" i="8"/>
  <c r="I75" i="8" s="1"/>
  <c r="G72" i="8"/>
  <c r="G71" i="8"/>
  <c r="G70" i="8"/>
  <c r="A70" i="8"/>
  <c r="I71" i="8" s="1"/>
  <c r="G69" i="8"/>
  <c r="D69" i="8"/>
  <c r="G68" i="8"/>
  <c r="I67" i="8"/>
  <c r="G67" i="8"/>
  <c r="A67" i="8"/>
  <c r="I68" i="8" s="1"/>
  <c r="G66" i="8"/>
  <c r="D66" i="8"/>
  <c r="G65" i="8"/>
  <c r="G64" i="8"/>
  <c r="D64" i="8"/>
  <c r="A64" i="8"/>
  <c r="I65" i="8" s="1"/>
  <c r="G63" i="8"/>
  <c r="G62" i="8"/>
  <c r="G61" i="8"/>
  <c r="A61" i="8"/>
  <c r="I62" i="8" s="1"/>
  <c r="I60" i="8"/>
  <c r="G60" i="8"/>
  <c r="D60" i="8"/>
  <c r="C75" i="8" s="1"/>
  <c r="C60" i="8"/>
  <c r="D75" i="8" s="1"/>
  <c r="G59" i="8"/>
  <c r="D59" i="8"/>
  <c r="C74" i="8" s="1"/>
  <c r="C59" i="8"/>
  <c r="D74" i="8" s="1"/>
  <c r="I58" i="8"/>
  <c r="G58" i="8"/>
  <c r="D58" i="8"/>
  <c r="C73" i="8" s="1"/>
  <c r="C58" i="8"/>
  <c r="D73" i="8" s="1"/>
  <c r="A58" i="8"/>
  <c r="I59" i="8" s="1"/>
  <c r="G57" i="8"/>
  <c r="D57" i="8"/>
  <c r="C72" i="8" s="1"/>
  <c r="C57" i="8"/>
  <c r="D72" i="8" s="1"/>
  <c r="G56" i="8"/>
  <c r="D56" i="8"/>
  <c r="C71" i="8" s="1"/>
  <c r="C56" i="8"/>
  <c r="D71" i="8" s="1"/>
  <c r="G55" i="8"/>
  <c r="D55" i="8"/>
  <c r="C70" i="8" s="1"/>
  <c r="C55" i="8"/>
  <c r="D70" i="8" s="1"/>
  <c r="A55" i="8"/>
  <c r="I56" i="8" s="1"/>
  <c r="G54" i="8"/>
  <c r="D54" i="8"/>
  <c r="C69" i="8" s="1"/>
  <c r="C54" i="8"/>
  <c r="G53" i="8"/>
  <c r="D53" i="8"/>
  <c r="C68" i="8" s="1"/>
  <c r="C53" i="8"/>
  <c r="D68" i="8" s="1"/>
  <c r="G52" i="8"/>
  <c r="D52" i="8"/>
  <c r="C67" i="8" s="1"/>
  <c r="C52" i="8"/>
  <c r="D67" i="8" s="1"/>
  <c r="A52" i="8"/>
  <c r="I54" i="8" s="1"/>
  <c r="G51" i="8"/>
  <c r="D51" i="8"/>
  <c r="C66" i="8" s="1"/>
  <c r="C51" i="8"/>
  <c r="G50" i="8"/>
  <c r="D50" i="8"/>
  <c r="C65" i="8" s="1"/>
  <c r="C50" i="8"/>
  <c r="D65" i="8" s="1"/>
  <c r="G49" i="8"/>
  <c r="D49" i="8"/>
  <c r="C64" i="8" s="1"/>
  <c r="C49" i="8"/>
  <c r="A49" i="8"/>
  <c r="I51" i="8" s="1"/>
  <c r="G48" i="8"/>
  <c r="D48" i="8"/>
  <c r="C63" i="8" s="1"/>
  <c r="C48" i="8"/>
  <c r="D63" i="8" s="1"/>
  <c r="G47" i="8"/>
  <c r="D47" i="8"/>
  <c r="C62" i="8" s="1"/>
  <c r="C47" i="8"/>
  <c r="D62" i="8" s="1"/>
  <c r="G46" i="8"/>
  <c r="D46" i="8"/>
  <c r="C61" i="8" s="1"/>
  <c r="C46" i="8"/>
  <c r="D61" i="8" s="1"/>
  <c r="A46" i="8"/>
  <c r="I47" i="8" s="1"/>
  <c r="I38" i="8"/>
  <c r="G38" i="8"/>
  <c r="I37" i="8"/>
  <c r="G37" i="8"/>
  <c r="I36" i="8"/>
  <c r="G36" i="8"/>
  <c r="C36" i="8"/>
  <c r="I35" i="8"/>
  <c r="G35" i="8"/>
  <c r="I34" i="8"/>
  <c r="G34" i="8"/>
  <c r="I33" i="8"/>
  <c r="G33" i="8"/>
  <c r="I32" i="8"/>
  <c r="G32" i="8"/>
  <c r="I31" i="8"/>
  <c r="G31" i="8"/>
  <c r="I30" i="8"/>
  <c r="G30" i="8"/>
  <c r="C30" i="8"/>
  <c r="I29" i="8"/>
  <c r="G29" i="8"/>
  <c r="I28" i="8"/>
  <c r="G28" i="8"/>
  <c r="C28" i="8"/>
  <c r="I27" i="8"/>
  <c r="G27" i="8"/>
  <c r="I26" i="8"/>
  <c r="G26" i="8"/>
  <c r="I25" i="8"/>
  <c r="G25" i="8"/>
  <c r="I24" i="8"/>
  <c r="G24" i="8"/>
  <c r="I23" i="8"/>
  <c r="G23" i="8"/>
  <c r="D23" i="8"/>
  <c r="C38" i="8" s="1"/>
  <c r="C23" i="8"/>
  <c r="D38" i="8" s="1"/>
  <c r="I22" i="8"/>
  <c r="G22" i="8"/>
  <c r="D22" i="8"/>
  <c r="C37" i="8" s="1"/>
  <c r="C22" i="8"/>
  <c r="D37" i="8" s="1"/>
  <c r="I21" i="8"/>
  <c r="G21" i="8"/>
  <c r="D21" i="8"/>
  <c r="C21" i="8"/>
  <c r="D36" i="8" s="1"/>
  <c r="I20" i="8"/>
  <c r="G20" i="8"/>
  <c r="D20" i="8"/>
  <c r="C35" i="8" s="1"/>
  <c r="C20" i="8"/>
  <c r="D35" i="8" s="1"/>
  <c r="I19" i="8"/>
  <c r="G19" i="8"/>
  <c r="D19" i="8"/>
  <c r="C34" i="8" s="1"/>
  <c r="C19" i="8"/>
  <c r="D34" i="8" s="1"/>
  <c r="I18" i="8"/>
  <c r="G18" i="8"/>
  <c r="D18" i="8"/>
  <c r="C33" i="8" s="1"/>
  <c r="C18" i="8"/>
  <c r="D33" i="8" s="1"/>
  <c r="I17" i="8"/>
  <c r="G17" i="8"/>
  <c r="D17" i="8"/>
  <c r="C32" i="8" s="1"/>
  <c r="C17" i="8"/>
  <c r="D32" i="8" s="1"/>
  <c r="I16" i="8"/>
  <c r="G16" i="8"/>
  <c r="D16" i="8"/>
  <c r="C31" i="8" s="1"/>
  <c r="C16" i="8"/>
  <c r="D31" i="8" s="1"/>
  <c r="I15" i="8"/>
  <c r="G15" i="8"/>
  <c r="D15" i="8"/>
  <c r="C15" i="8"/>
  <c r="D30" i="8" s="1"/>
  <c r="I14" i="8"/>
  <c r="G14" i="8"/>
  <c r="D14" i="8"/>
  <c r="C29" i="8" s="1"/>
  <c r="C14" i="8"/>
  <c r="D29" i="8" s="1"/>
  <c r="I13" i="8"/>
  <c r="G13" i="8"/>
  <c r="D13" i="8"/>
  <c r="C13" i="8"/>
  <c r="D28" i="8" s="1"/>
  <c r="I12" i="8"/>
  <c r="G12" i="8"/>
  <c r="D12" i="8"/>
  <c r="C27" i="8" s="1"/>
  <c r="C12" i="8"/>
  <c r="D27" i="8" s="1"/>
  <c r="I11" i="8"/>
  <c r="G11" i="8"/>
  <c r="D11" i="8"/>
  <c r="C26" i="8" s="1"/>
  <c r="C11" i="8"/>
  <c r="D26" i="8" s="1"/>
  <c r="I10" i="8"/>
  <c r="G10" i="8"/>
  <c r="D10" i="8"/>
  <c r="C25" i="8" s="1"/>
  <c r="C10" i="8"/>
  <c r="D25" i="8" s="1"/>
  <c r="I9" i="8"/>
  <c r="G9" i="8"/>
  <c r="D9" i="8"/>
  <c r="C24" i="8" s="1"/>
  <c r="C9" i="8"/>
  <c r="D24" i="8" s="1"/>
  <c r="M57" i="7"/>
  <c r="K57" i="7"/>
  <c r="L57" i="7" s="1"/>
  <c r="I57" i="7"/>
  <c r="H57" i="7"/>
  <c r="G57" i="7"/>
  <c r="M56" i="7"/>
  <c r="K56" i="7"/>
  <c r="L56" i="7" s="1"/>
  <c r="I56" i="7"/>
  <c r="H56" i="7"/>
  <c r="G56" i="7"/>
  <c r="M55" i="7"/>
  <c r="K55" i="7"/>
  <c r="L55" i="7" s="1"/>
  <c r="I55" i="7"/>
  <c r="H55" i="7"/>
  <c r="G55" i="7"/>
  <c r="M54" i="7"/>
  <c r="K54" i="7"/>
  <c r="L54" i="7" s="1"/>
  <c r="I54" i="7"/>
  <c r="J54" i="7" s="1"/>
  <c r="H54" i="7"/>
  <c r="G54" i="7"/>
  <c r="M53" i="7"/>
  <c r="K53" i="7"/>
  <c r="L53" i="7" s="1"/>
  <c r="I53" i="7"/>
  <c r="H53" i="7"/>
  <c r="G53" i="7"/>
  <c r="M52" i="7"/>
  <c r="K52" i="7"/>
  <c r="L52" i="7" s="1"/>
  <c r="I52" i="7"/>
  <c r="H52" i="7"/>
  <c r="G52" i="7"/>
  <c r="M51" i="7"/>
  <c r="K51" i="7"/>
  <c r="L51" i="7" s="1"/>
  <c r="I51" i="7"/>
  <c r="H51" i="7"/>
  <c r="G51" i="7"/>
  <c r="M50" i="7"/>
  <c r="K50" i="7"/>
  <c r="L50" i="7" s="1"/>
  <c r="I50" i="7"/>
  <c r="J50" i="7" s="1"/>
  <c r="H50" i="7"/>
  <c r="G50" i="7"/>
  <c r="M49" i="7"/>
  <c r="K49" i="7"/>
  <c r="L49" i="7" s="1"/>
  <c r="I49" i="7"/>
  <c r="H49" i="7"/>
  <c r="G49" i="7"/>
  <c r="M48" i="7"/>
  <c r="K48" i="7"/>
  <c r="L48" i="7" s="1"/>
  <c r="I48" i="7"/>
  <c r="H48" i="7"/>
  <c r="G48" i="7"/>
  <c r="M47" i="7"/>
  <c r="K47" i="7"/>
  <c r="L47" i="7" s="1"/>
  <c r="I47" i="7"/>
  <c r="H47" i="7"/>
  <c r="G47" i="7"/>
  <c r="M46" i="7"/>
  <c r="K46" i="7"/>
  <c r="L46" i="7" s="1"/>
  <c r="I46" i="7"/>
  <c r="J46" i="7" s="1"/>
  <c r="H46" i="7"/>
  <c r="G46" i="7"/>
  <c r="M45" i="7"/>
  <c r="K45" i="7"/>
  <c r="L45" i="7" s="1"/>
  <c r="I45" i="7"/>
  <c r="H45" i="7"/>
  <c r="G45" i="7"/>
  <c r="M44" i="7"/>
  <c r="K44" i="7"/>
  <c r="L44" i="7" s="1"/>
  <c r="I44" i="7"/>
  <c r="H44" i="7"/>
  <c r="J44" i="7" s="1"/>
  <c r="G44" i="7"/>
  <c r="M43" i="7"/>
  <c r="K43" i="7"/>
  <c r="L43" i="7" s="1"/>
  <c r="I43" i="7"/>
  <c r="H43" i="7"/>
  <c r="G43" i="7"/>
  <c r="M42" i="7"/>
  <c r="K42" i="7"/>
  <c r="L42" i="7" s="1"/>
  <c r="I42" i="7"/>
  <c r="J42" i="7" s="1"/>
  <c r="H42" i="7"/>
  <c r="G42" i="7"/>
  <c r="M41" i="7"/>
  <c r="K41" i="7"/>
  <c r="L41" i="7" s="1"/>
  <c r="I41" i="7"/>
  <c r="H41" i="7"/>
  <c r="G41" i="7"/>
  <c r="M40" i="7"/>
  <c r="K40" i="7"/>
  <c r="L40" i="7" s="1"/>
  <c r="I40" i="7"/>
  <c r="H40" i="7"/>
  <c r="G40" i="7"/>
  <c r="M39" i="7"/>
  <c r="K39" i="7"/>
  <c r="L39" i="7" s="1"/>
  <c r="I39" i="7"/>
  <c r="H39" i="7"/>
  <c r="G39" i="7"/>
  <c r="M38" i="7"/>
  <c r="K38" i="7"/>
  <c r="L38" i="7" s="1"/>
  <c r="I38" i="7"/>
  <c r="J38" i="7" s="1"/>
  <c r="H38" i="7"/>
  <c r="G38" i="7"/>
  <c r="M37" i="7"/>
  <c r="K37" i="7"/>
  <c r="L37" i="7" s="1"/>
  <c r="I37" i="7"/>
  <c r="H37" i="7"/>
  <c r="G37" i="7"/>
  <c r="M36" i="7"/>
  <c r="K36" i="7"/>
  <c r="L36" i="7" s="1"/>
  <c r="I36" i="7"/>
  <c r="H36" i="7"/>
  <c r="J36" i="7" s="1"/>
  <c r="G36" i="7"/>
  <c r="M35" i="7"/>
  <c r="K35" i="7"/>
  <c r="L35" i="7" s="1"/>
  <c r="I35" i="7"/>
  <c r="H35" i="7"/>
  <c r="G35" i="7"/>
  <c r="M34" i="7"/>
  <c r="K34" i="7"/>
  <c r="L34" i="7" s="1"/>
  <c r="I34" i="7"/>
  <c r="J34" i="7" s="1"/>
  <c r="H34" i="7"/>
  <c r="G34" i="7"/>
  <c r="M33" i="7"/>
  <c r="K33" i="7"/>
  <c r="L33" i="7" s="1"/>
  <c r="I33" i="7"/>
  <c r="H33" i="7"/>
  <c r="G33" i="7"/>
  <c r="M32" i="7"/>
  <c r="K32" i="7"/>
  <c r="L32" i="7" s="1"/>
  <c r="I32" i="7"/>
  <c r="H32" i="7"/>
  <c r="G32" i="7"/>
  <c r="M31" i="7"/>
  <c r="K31" i="7"/>
  <c r="L31" i="7" s="1"/>
  <c r="I31" i="7"/>
  <c r="H31" i="7"/>
  <c r="G31" i="7"/>
  <c r="M30" i="7"/>
  <c r="K30" i="7"/>
  <c r="L30" i="7" s="1"/>
  <c r="I30" i="7"/>
  <c r="J30" i="7" s="1"/>
  <c r="H30" i="7"/>
  <c r="G30" i="7"/>
  <c r="M29" i="7"/>
  <c r="K29" i="7"/>
  <c r="I29" i="7"/>
  <c r="H29" i="7"/>
  <c r="G29" i="7"/>
  <c r="M28" i="7"/>
  <c r="K28" i="7"/>
  <c r="I28" i="7"/>
  <c r="H28" i="7"/>
  <c r="J28" i="7" s="1"/>
  <c r="G28" i="7"/>
  <c r="M27" i="7"/>
  <c r="K27" i="7"/>
  <c r="I27" i="7"/>
  <c r="H27" i="7"/>
  <c r="G27" i="7"/>
  <c r="M26" i="7"/>
  <c r="K26" i="7"/>
  <c r="L26" i="7" s="1"/>
  <c r="I26" i="7"/>
  <c r="J26" i="7" s="1"/>
  <c r="H26" i="7"/>
  <c r="G26" i="7"/>
  <c r="M25" i="7"/>
  <c r="K25" i="7"/>
  <c r="L25" i="7" s="1"/>
  <c r="I25" i="7"/>
  <c r="H25" i="7"/>
  <c r="G25" i="7"/>
  <c r="M24" i="7"/>
  <c r="K24" i="7"/>
  <c r="L24" i="7" s="1"/>
  <c r="I24" i="7"/>
  <c r="H24" i="7"/>
  <c r="G24" i="7"/>
  <c r="M23" i="7"/>
  <c r="K23" i="7"/>
  <c r="I23" i="7"/>
  <c r="H23" i="7"/>
  <c r="G23" i="7"/>
  <c r="M22" i="7"/>
  <c r="K22" i="7"/>
  <c r="L22" i="7" s="1"/>
  <c r="I22" i="7"/>
  <c r="J22" i="7" s="1"/>
  <c r="H22" i="7"/>
  <c r="G22" i="7"/>
  <c r="M21" i="7"/>
  <c r="K21" i="7"/>
  <c r="L21" i="7" s="1"/>
  <c r="I21" i="7"/>
  <c r="H21" i="7"/>
  <c r="G21" i="7"/>
  <c r="M20" i="7"/>
  <c r="K20" i="7"/>
  <c r="I20" i="7"/>
  <c r="H20" i="7"/>
  <c r="J20" i="7" s="1"/>
  <c r="G20" i="7"/>
  <c r="M19" i="7"/>
  <c r="K19" i="7"/>
  <c r="I19" i="7"/>
  <c r="H19" i="7"/>
  <c r="G19" i="7"/>
  <c r="M18" i="7"/>
  <c r="K18" i="7"/>
  <c r="L18" i="7" s="1"/>
  <c r="I18" i="7"/>
  <c r="J18" i="7" s="1"/>
  <c r="H18" i="7"/>
  <c r="G18" i="7"/>
  <c r="M17" i="7"/>
  <c r="K17" i="7"/>
  <c r="L17" i="7" s="1"/>
  <c r="I17" i="7"/>
  <c r="H17" i="7"/>
  <c r="G17" i="7"/>
  <c r="M16" i="7"/>
  <c r="K16" i="7"/>
  <c r="L16" i="7" s="1"/>
  <c r="I16" i="7"/>
  <c r="H16" i="7"/>
  <c r="G16" i="7"/>
  <c r="M15" i="7"/>
  <c r="K15" i="7"/>
  <c r="L15" i="7" s="1"/>
  <c r="I15" i="7"/>
  <c r="H15" i="7"/>
  <c r="G15" i="7"/>
  <c r="M14" i="7"/>
  <c r="K14" i="7"/>
  <c r="L14" i="7" s="1"/>
  <c r="I14" i="7"/>
  <c r="J14" i="7" s="1"/>
  <c r="H14" i="7"/>
  <c r="G14" i="7"/>
  <c r="M13" i="7"/>
  <c r="K13" i="7"/>
  <c r="L13" i="7" s="1"/>
  <c r="I13" i="7"/>
  <c r="H13" i="7"/>
  <c r="G13" i="7"/>
  <c r="M12" i="7"/>
  <c r="K12" i="7"/>
  <c r="L12" i="7" s="1"/>
  <c r="I12" i="7"/>
  <c r="H12" i="7"/>
  <c r="G12" i="7"/>
  <c r="M11" i="7"/>
  <c r="K11" i="7"/>
  <c r="L11" i="7" s="1"/>
  <c r="I11" i="7"/>
  <c r="H11" i="7"/>
  <c r="G11" i="7"/>
  <c r="M10" i="7"/>
  <c r="K10" i="7"/>
  <c r="L10" i="7" s="1"/>
  <c r="I10" i="7"/>
  <c r="J10" i="7" s="1"/>
  <c r="H10" i="7"/>
  <c r="G10" i="7"/>
  <c r="O7" i="7"/>
  <c r="I7" i="7" s="1"/>
  <c r="N7" i="7"/>
  <c r="G7" i="7"/>
  <c r="E7" i="7"/>
  <c r="H7" i="7" s="1"/>
  <c r="O6" i="7"/>
  <c r="N6" i="7"/>
  <c r="I6" i="7"/>
  <c r="G6" i="7"/>
  <c r="E6" i="7"/>
  <c r="J6" i="7" s="1"/>
  <c r="O5" i="7"/>
  <c r="I5" i="7" s="1"/>
  <c r="N5" i="7"/>
  <c r="H5" i="7" s="1"/>
  <c r="G5" i="7"/>
  <c r="E5" i="7"/>
  <c r="J5" i="7" s="1"/>
  <c r="O4" i="7"/>
  <c r="N4" i="7"/>
  <c r="I4" i="7"/>
  <c r="G4" i="7"/>
  <c r="E4" i="7"/>
  <c r="K4" i="7" s="1"/>
  <c r="O3" i="7"/>
  <c r="I3" i="7" s="1"/>
  <c r="N3" i="7"/>
  <c r="G3" i="7"/>
  <c r="E3" i="7"/>
  <c r="O2" i="7"/>
  <c r="N2" i="7"/>
  <c r="I2" i="7"/>
  <c r="G2" i="7"/>
  <c r="E2" i="7"/>
  <c r="J2" i="7" s="1"/>
  <c r="M57" i="6"/>
  <c r="K57" i="6"/>
  <c r="L57" i="6" s="1"/>
  <c r="I57" i="6"/>
  <c r="H57" i="6"/>
  <c r="G57" i="6"/>
  <c r="M56" i="6"/>
  <c r="K56" i="6"/>
  <c r="L56" i="6" s="1"/>
  <c r="I56" i="6"/>
  <c r="H56" i="6"/>
  <c r="G56" i="6"/>
  <c r="M55" i="6"/>
  <c r="K55" i="6"/>
  <c r="L55" i="6" s="1"/>
  <c r="I55" i="6"/>
  <c r="H55" i="6"/>
  <c r="G55" i="6"/>
  <c r="M54" i="6"/>
  <c r="K54" i="6"/>
  <c r="L54" i="6" s="1"/>
  <c r="I54" i="6"/>
  <c r="H54" i="6"/>
  <c r="G54" i="6"/>
  <c r="M53" i="6"/>
  <c r="K53" i="6"/>
  <c r="L53" i="6" s="1"/>
  <c r="I53" i="6"/>
  <c r="H53" i="6"/>
  <c r="G53" i="6"/>
  <c r="M52" i="6"/>
  <c r="K52" i="6"/>
  <c r="L52" i="6" s="1"/>
  <c r="I52" i="6"/>
  <c r="H52" i="6"/>
  <c r="J52" i="6" s="1"/>
  <c r="G52" i="6"/>
  <c r="M51" i="6"/>
  <c r="K51" i="6"/>
  <c r="L51" i="6" s="1"/>
  <c r="I51" i="6"/>
  <c r="H51" i="6"/>
  <c r="G51" i="6"/>
  <c r="M50" i="6"/>
  <c r="L50" i="6"/>
  <c r="K50" i="6"/>
  <c r="I50" i="6"/>
  <c r="H50" i="6"/>
  <c r="G50" i="6"/>
  <c r="M49" i="6"/>
  <c r="K49" i="6"/>
  <c r="L49" i="6" s="1"/>
  <c r="I49" i="6"/>
  <c r="H49" i="6"/>
  <c r="G49" i="6"/>
  <c r="M48" i="6"/>
  <c r="K48" i="6"/>
  <c r="L48" i="6" s="1"/>
  <c r="I48" i="6"/>
  <c r="H48" i="6"/>
  <c r="G48" i="6"/>
  <c r="M47" i="6"/>
  <c r="K47" i="6"/>
  <c r="L47" i="6" s="1"/>
  <c r="I47" i="6"/>
  <c r="H47" i="6"/>
  <c r="G47" i="6"/>
  <c r="M46" i="6"/>
  <c r="K46" i="6"/>
  <c r="L46" i="6" s="1"/>
  <c r="I46" i="6"/>
  <c r="H46" i="6"/>
  <c r="G46" i="6"/>
  <c r="M45" i="6"/>
  <c r="K45" i="6"/>
  <c r="L45" i="6" s="1"/>
  <c r="I45" i="6"/>
  <c r="H45" i="6"/>
  <c r="G45" i="6"/>
  <c r="M44" i="6"/>
  <c r="K44" i="6"/>
  <c r="L44" i="6" s="1"/>
  <c r="I44" i="6"/>
  <c r="H44" i="6"/>
  <c r="G44" i="6"/>
  <c r="M43" i="6"/>
  <c r="K43" i="6"/>
  <c r="L43" i="6" s="1"/>
  <c r="I43" i="6"/>
  <c r="J43" i="6" s="1"/>
  <c r="H43" i="6"/>
  <c r="G43" i="6"/>
  <c r="M42" i="6"/>
  <c r="K42" i="6"/>
  <c r="L42" i="6" s="1"/>
  <c r="I42" i="6"/>
  <c r="H42" i="6"/>
  <c r="G42" i="6"/>
  <c r="M41" i="6"/>
  <c r="K41" i="6"/>
  <c r="L41" i="6" s="1"/>
  <c r="I41" i="6"/>
  <c r="H41" i="6"/>
  <c r="G41" i="6"/>
  <c r="M40" i="6"/>
  <c r="K40" i="6"/>
  <c r="L40" i="6" s="1"/>
  <c r="I40" i="6"/>
  <c r="H40" i="6"/>
  <c r="G40" i="6"/>
  <c r="M39" i="6"/>
  <c r="K39" i="6"/>
  <c r="L39" i="6" s="1"/>
  <c r="I39" i="6"/>
  <c r="H39" i="6"/>
  <c r="G39" i="6"/>
  <c r="M38" i="6"/>
  <c r="K38" i="6"/>
  <c r="L38" i="6" s="1"/>
  <c r="I38" i="6"/>
  <c r="H38" i="6"/>
  <c r="G38" i="6"/>
  <c r="M37" i="6"/>
  <c r="K37" i="6"/>
  <c r="L37" i="6" s="1"/>
  <c r="I37" i="6"/>
  <c r="H37" i="6"/>
  <c r="G37" i="6"/>
  <c r="M36" i="6"/>
  <c r="K36" i="6"/>
  <c r="L36" i="6" s="1"/>
  <c r="I36" i="6"/>
  <c r="H36" i="6"/>
  <c r="G36" i="6"/>
  <c r="M35" i="6"/>
  <c r="K35" i="6"/>
  <c r="L35" i="6" s="1"/>
  <c r="I35" i="6"/>
  <c r="J35" i="6" s="1"/>
  <c r="H35" i="6"/>
  <c r="G35" i="6"/>
  <c r="M34" i="6"/>
  <c r="K34" i="6"/>
  <c r="L34" i="6" s="1"/>
  <c r="I34" i="6"/>
  <c r="H34" i="6"/>
  <c r="G34" i="6"/>
  <c r="M33" i="6"/>
  <c r="K33" i="6"/>
  <c r="L33" i="6" s="1"/>
  <c r="I33" i="6"/>
  <c r="H33" i="6"/>
  <c r="G33" i="6"/>
  <c r="M32" i="6"/>
  <c r="K32" i="6"/>
  <c r="L32" i="6" s="1"/>
  <c r="I32" i="6"/>
  <c r="H32" i="6"/>
  <c r="G32" i="6"/>
  <c r="M31" i="6"/>
  <c r="K31" i="6"/>
  <c r="L31" i="6" s="1"/>
  <c r="I31" i="6"/>
  <c r="H31" i="6"/>
  <c r="G31" i="6"/>
  <c r="M30" i="6"/>
  <c r="K30" i="6"/>
  <c r="L30" i="6" s="1"/>
  <c r="I30" i="6"/>
  <c r="H30" i="6"/>
  <c r="J30" i="6" s="1"/>
  <c r="G30" i="6"/>
  <c r="M29" i="6"/>
  <c r="K29" i="6"/>
  <c r="L29" i="6" s="1"/>
  <c r="I29" i="6"/>
  <c r="H29" i="6"/>
  <c r="G29" i="6"/>
  <c r="M28" i="6"/>
  <c r="K28" i="6"/>
  <c r="L28" i="6" s="1"/>
  <c r="I28" i="6"/>
  <c r="H28" i="6"/>
  <c r="G28" i="6"/>
  <c r="M27" i="6"/>
  <c r="K27" i="6"/>
  <c r="L27" i="6" s="1"/>
  <c r="I27" i="6"/>
  <c r="H27" i="6"/>
  <c r="G27" i="6"/>
  <c r="M26" i="6"/>
  <c r="K26" i="6"/>
  <c r="L26" i="6" s="1"/>
  <c r="I26" i="6"/>
  <c r="H26" i="6"/>
  <c r="G26" i="6"/>
  <c r="M25" i="6"/>
  <c r="K25" i="6"/>
  <c r="L25" i="6" s="1"/>
  <c r="I25" i="6"/>
  <c r="H25" i="6"/>
  <c r="G25" i="6"/>
  <c r="M24" i="6"/>
  <c r="K24" i="6"/>
  <c r="L24" i="6" s="1"/>
  <c r="I24" i="6"/>
  <c r="H24" i="6"/>
  <c r="G24" i="6"/>
  <c r="M23" i="6"/>
  <c r="K23" i="6"/>
  <c r="L23" i="6" s="1"/>
  <c r="I23" i="6"/>
  <c r="H23" i="6"/>
  <c r="G23" i="6"/>
  <c r="M22" i="6"/>
  <c r="K22" i="6"/>
  <c r="L22" i="6" s="1"/>
  <c r="I22" i="6"/>
  <c r="H22" i="6"/>
  <c r="G22" i="6"/>
  <c r="M21" i="6"/>
  <c r="K21" i="6"/>
  <c r="L21" i="6" s="1"/>
  <c r="I21" i="6"/>
  <c r="H21" i="6"/>
  <c r="G21" i="6"/>
  <c r="M20" i="6"/>
  <c r="K20" i="6"/>
  <c r="L20" i="6" s="1"/>
  <c r="I20" i="6"/>
  <c r="H20" i="6"/>
  <c r="G20" i="6"/>
  <c r="M19" i="6"/>
  <c r="K19" i="6"/>
  <c r="L19" i="6" s="1"/>
  <c r="I19" i="6"/>
  <c r="H19" i="6"/>
  <c r="G19" i="6"/>
  <c r="M18" i="6"/>
  <c r="K18" i="6"/>
  <c r="L18" i="6" s="1"/>
  <c r="I18" i="6"/>
  <c r="H18" i="6"/>
  <c r="G18" i="6"/>
  <c r="M17" i="6"/>
  <c r="K17" i="6"/>
  <c r="L17" i="6" s="1"/>
  <c r="I17" i="6"/>
  <c r="H17" i="6"/>
  <c r="G17" i="6"/>
  <c r="M16" i="6"/>
  <c r="K16" i="6"/>
  <c r="L16" i="6" s="1"/>
  <c r="I16" i="6"/>
  <c r="H16" i="6"/>
  <c r="G16" i="6"/>
  <c r="M15" i="6"/>
  <c r="K15" i="6"/>
  <c r="L15" i="6" s="1"/>
  <c r="I15" i="6"/>
  <c r="H15" i="6"/>
  <c r="G15" i="6"/>
  <c r="M14" i="6"/>
  <c r="K14" i="6"/>
  <c r="L14" i="6" s="1"/>
  <c r="I14" i="6"/>
  <c r="H14" i="6"/>
  <c r="J14" i="6" s="1"/>
  <c r="G14" i="6"/>
  <c r="M13" i="6"/>
  <c r="K13" i="6"/>
  <c r="L13" i="6" s="1"/>
  <c r="I13" i="6"/>
  <c r="H13" i="6"/>
  <c r="G13" i="6"/>
  <c r="M12" i="6"/>
  <c r="K12" i="6"/>
  <c r="L12" i="6" s="1"/>
  <c r="I12" i="6"/>
  <c r="H12" i="6"/>
  <c r="G12" i="6"/>
  <c r="M11" i="6"/>
  <c r="K11" i="6"/>
  <c r="L11" i="6" s="1"/>
  <c r="I11" i="6"/>
  <c r="H11" i="6"/>
  <c r="G11" i="6"/>
  <c r="M10" i="6"/>
  <c r="K10" i="6"/>
  <c r="L10" i="6" s="1"/>
  <c r="I10" i="6"/>
  <c r="H10" i="6"/>
  <c r="G10" i="6"/>
  <c r="O7" i="6"/>
  <c r="I7" i="6" s="1"/>
  <c r="N7" i="6"/>
  <c r="G7" i="6"/>
  <c r="E7" i="6"/>
  <c r="K7" i="6" s="1"/>
  <c r="O6" i="6"/>
  <c r="I6" i="6" s="1"/>
  <c r="N6" i="6"/>
  <c r="G6" i="6"/>
  <c r="E6" i="6"/>
  <c r="J6" i="6" s="1"/>
  <c r="O5" i="6"/>
  <c r="I5" i="6" s="1"/>
  <c r="N5" i="6"/>
  <c r="G5" i="6"/>
  <c r="E5" i="6"/>
  <c r="O4" i="6"/>
  <c r="I4" i="6" s="1"/>
  <c r="N4" i="6"/>
  <c r="G4" i="6"/>
  <c r="E4" i="6"/>
  <c r="J4" i="6" s="1"/>
  <c r="O3" i="6"/>
  <c r="I3" i="6" s="1"/>
  <c r="N3" i="6"/>
  <c r="G3" i="6"/>
  <c r="E3" i="6"/>
  <c r="O2" i="6"/>
  <c r="I2" i="6" s="1"/>
  <c r="N2" i="6"/>
  <c r="G2" i="6"/>
  <c r="E2" i="6"/>
  <c r="J2" i="6" s="1"/>
  <c r="M57" i="5"/>
  <c r="K57" i="5"/>
  <c r="L57" i="5" s="1"/>
  <c r="I57" i="5"/>
  <c r="H57" i="5"/>
  <c r="G57" i="5"/>
  <c r="M56" i="5"/>
  <c r="K56" i="5"/>
  <c r="L56" i="5" s="1"/>
  <c r="I56" i="5"/>
  <c r="H56" i="5"/>
  <c r="G56" i="5"/>
  <c r="M55" i="5"/>
  <c r="K55" i="5"/>
  <c r="L55" i="5" s="1"/>
  <c r="I55" i="5"/>
  <c r="H55" i="5"/>
  <c r="G55" i="5"/>
  <c r="M54" i="5"/>
  <c r="K54" i="5"/>
  <c r="L54" i="5" s="1"/>
  <c r="I54" i="5"/>
  <c r="H54" i="5"/>
  <c r="G54" i="5"/>
  <c r="M53" i="5"/>
  <c r="K53" i="5"/>
  <c r="L53" i="5" s="1"/>
  <c r="I53" i="5"/>
  <c r="H53" i="5"/>
  <c r="G53" i="5"/>
  <c r="M52" i="5"/>
  <c r="K52" i="5"/>
  <c r="L52" i="5" s="1"/>
  <c r="I52" i="5"/>
  <c r="H52" i="5"/>
  <c r="G52" i="5"/>
  <c r="M51" i="5"/>
  <c r="K51" i="5"/>
  <c r="L51" i="5" s="1"/>
  <c r="I51" i="5"/>
  <c r="H51" i="5"/>
  <c r="G51" i="5"/>
  <c r="M50" i="5"/>
  <c r="K50" i="5"/>
  <c r="L50" i="5" s="1"/>
  <c r="I50" i="5"/>
  <c r="H50" i="5"/>
  <c r="G50" i="5"/>
  <c r="M49" i="5"/>
  <c r="K49" i="5"/>
  <c r="L49" i="5" s="1"/>
  <c r="I49" i="5"/>
  <c r="H49" i="5"/>
  <c r="G49" i="5"/>
  <c r="M48" i="5"/>
  <c r="K48" i="5"/>
  <c r="L48" i="5" s="1"/>
  <c r="I48" i="5"/>
  <c r="H48" i="5"/>
  <c r="G48" i="5"/>
  <c r="M47" i="5"/>
  <c r="K47" i="5"/>
  <c r="I47" i="5"/>
  <c r="H47" i="5"/>
  <c r="G47" i="5"/>
  <c r="M46" i="5"/>
  <c r="K46" i="5"/>
  <c r="I46" i="5"/>
  <c r="H46" i="5"/>
  <c r="G46" i="5"/>
  <c r="M45" i="5"/>
  <c r="K45" i="5"/>
  <c r="L45" i="5" s="1"/>
  <c r="I45" i="5"/>
  <c r="H45" i="5"/>
  <c r="G45" i="5"/>
  <c r="M44" i="5"/>
  <c r="K44" i="5"/>
  <c r="L44" i="5" s="1"/>
  <c r="I44" i="5"/>
  <c r="H44" i="5"/>
  <c r="G44" i="5"/>
  <c r="M43" i="5"/>
  <c r="K43" i="5"/>
  <c r="L43" i="5" s="1"/>
  <c r="I43" i="5"/>
  <c r="H43" i="5"/>
  <c r="G43" i="5"/>
  <c r="M42" i="5"/>
  <c r="K42" i="5"/>
  <c r="I42" i="5"/>
  <c r="H42" i="5"/>
  <c r="G42" i="5"/>
  <c r="M41" i="5"/>
  <c r="K41" i="5"/>
  <c r="L41" i="5" s="1"/>
  <c r="I41" i="5"/>
  <c r="H41" i="5"/>
  <c r="G41" i="5"/>
  <c r="M40" i="5"/>
  <c r="K40" i="5"/>
  <c r="L40" i="5" s="1"/>
  <c r="I40" i="5"/>
  <c r="H40" i="5"/>
  <c r="G40" i="5"/>
  <c r="M39" i="5"/>
  <c r="K39" i="5"/>
  <c r="L39" i="5" s="1"/>
  <c r="I39" i="5"/>
  <c r="H39" i="5"/>
  <c r="G39" i="5"/>
  <c r="M38" i="5"/>
  <c r="K38" i="5"/>
  <c r="L38" i="5" s="1"/>
  <c r="I38" i="5"/>
  <c r="H38" i="5"/>
  <c r="G38" i="5"/>
  <c r="M37" i="5"/>
  <c r="K37" i="5"/>
  <c r="I37" i="5"/>
  <c r="H37" i="5"/>
  <c r="G37" i="5"/>
  <c r="M36" i="5"/>
  <c r="K36" i="5"/>
  <c r="I36" i="5"/>
  <c r="H36" i="5"/>
  <c r="J36" i="5" s="1"/>
  <c r="G36" i="5"/>
  <c r="M35" i="5"/>
  <c r="K35" i="5"/>
  <c r="I35" i="5"/>
  <c r="H35" i="5"/>
  <c r="G35" i="5"/>
  <c r="M34" i="5"/>
  <c r="K34" i="5"/>
  <c r="I34" i="5"/>
  <c r="H34" i="5"/>
  <c r="G34" i="5"/>
  <c r="M33" i="5"/>
  <c r="K33" i="5"/>
  <c r="L33" i="5" s="1"/>
  <c r="I33" i="5"/>
  <c r="H33" i="5"/>
  <c r="G33" i="5"/>
  <c r="M32" i="5"/>
  <c r="K32" i="5"/>
  <c r="L32" i="5" s="1"/>
  <c r="I32" i="5"/>
  <c r="H32" i="5"/>
  <c r="G32" i="5"/>
  <c r="M31" i="5"/>
  <c r="K31" i="5"/>
  <c r="L31" i="5" s="1"/>
  <c r="I31" i="5"/>
  <c r="H31" i="5"/>
  <c r="G31" i="5"/>
  <c r="M30" i="5"/>
  <c r="K30" i="5"/>
  <c r="L30" i="5" s="1"/>
  <c r="I30" i="5"/>
  <c r="H30" i="5"/>
  <c r="G30" i="5"/>
  <c r="M29" i="5"/>
  <c r="K29" i="5"/>
  <c r="L29" i="5" s="1"/>
  <c r="I29" i="5"/>
  <c r="H29" i="5"/>
  <c r="G29" i="5"/>
  <c r="M28" i="5"/>
  <c r="K28" i="5"/>
  <c r="L28" i="5" s="1"/>
  <c r="I28" i="5"/>
  <c r="H28" i="5"/>
  <c r="G28" i="5"/>
  <c r="M27" i="5"/>
  <c r="K27" i="5"/>
  <c r="I27" i="5"/>
  <c r="H27" i="5"/>
  <c r="G27" i="5"/>
  <c r="M26" i="5"/>
  <c r="K26" i="5"/>
  <c r="I26" i="5"/>
  <c r="H26" i="5"/>
  <c r="G26" i="5"/>
  <c r="M25" i="5"/>
  <c r="K25" i="5"/>
  <c r="L25" i="5" s="1"/>
  <c r="I25" i="5"/>
  <c r="H25" i="5"/>
  <c r="G25" i="5"/>
  <c r="M24" i="5"/>
  <c r="L24" i="5"/>
  <c r="K24" i="5"/>
  <c r="I24" i="5"/>
  <c r="H24" i="5"/>
  <c r="G24" i="5"/>
  <c r="M23" i="5"/>
  <c r="K23" i="5"/>
  <c r="I23" i="5"/>
  <c r="H23" i="5"/>
  <c r="G23" i="5"/>
  <c r="M22" i="5"/>
  <c r="K22" i="5"/>
  <c r="L22" i="5" s="1"/>
  <c r="I22" i="5"/>
  <c r="H22" i="5"/>
  <c r="G22" i="5"/>
  <c r="M21" i="5"/>
  <c r="K21" i="5"/>
  <c r="I21" i="5"/>
  <c r="H21" i="5"/>
  <c r="G21" i="5"/>
  <c r="M20" i="5"/>
  <c r="K20" i="5"/>
  <c r="L20" i="5" s="1"/>
  <c r="I20" i="5"/>
  <c r="H20" i="5"/>
  <c r="G20" i="5"/>
  <c r="M19" i="5"/>
  <c r="K19" i="5"/>
  <c r="L19" i="5" s="1"/>
  <c r="I19" i="5"/>
  <c r="H19" i="5"/>
  <c r="G19" i="5"/>
  <c r="M18" i="5"/>
  <c r="K18" i="5"/>
  <c r="L18" i="5" s="1"/>
  <c r="I18" i="5"/>
  <c r="H18" i="5"/>
  <c r="G18" i="5"/>
  <c r="M17" i="5"/>
  <c r="K17" i="5"/>
  <c r="L17" i="5" s="1"/>
  <c r="I17" i="5"/>
  <c r="H17" i="5"/>
  <c r="G17" i="5"/>
  <c r="M16" i="5"/>
  <c r="K16" i="5"/>
  <c r="L16" i="5" s="1"/>
  <c r="I16" i="5"/>
  <c r="H16" i="5"/>
  <c r="G16" i="5"/>
  <c r="M15" i="5"/>
  <c r="K15" i="5"/>
  <c r="I15" i="5"/>
  <c r="H15" i="5"/>
  <c r="G15" i="5"/>
  <c r="M14" i="5"/>
  <c r="K14" i="5"/>
  <c r="I14" i="5"/>
  <c r="H14" i="5"/>
  <c r="G14" i="5"/>
  <c r="M13" i="5"/>
  <c r="K13" i="5"/>
  <c r="I13" i="5"/>
  <c r="H13" i="5"/>
  <c r="G13" i="5"/>
  <c r="M12" i="5"/>
  <c r="K12" i="5"/>
  <c r="I12" i="5"/>
  <c r="H12" i="5"/>
  <c r="G12" i="5"/>
  <c r="M11" i="5"/>
  <c r="K11" i="5"/>
  <c r="L11" i="5" s="1"/>
  <c r="I11" i="5"/>
  <c r="H11" i="5"/>
  <c r="G11" i="5"/>
  <c r="M10" i="5"/>
  <c r="K10" i="5"/>
  <c r="L10" i="5" s="1"/>
  <c r="I10" i="5"/>
  <c r="H10" i="5"/>
  <c r="G10" i="5"/>
  <c r="O7" i="5"/>
  <c r="I7" i="5" s="1"/>
  <c r="N7" i="5"/>
  <c r="G7" i="5"/>
  <c r="E7" i="5"/>
  <c r="O6" i="5"/>
  <c r="I6" i="5" s="1"/>
  <c r="N6" i="5"/>
  <c r="G6" i="5"/>
  <c r="E6" i="5"/>
  <c r="J6" i="5" s="1"/>
  <c r="O5" i="5"/>
  <c r="I5" i="5" s="1"/>
  <c r="N5" i="5"/>
  <c r="G5" i="5"/>
  <c r="E5" i="5"/>
  <c r="K5" i="5" s="1"/>
  <c r="O4" i="5"/>
  <c r="I4" i="5" s="1"/>
  <c r="N4" i="5"/>
  <c r="G4" i="5"/>
  <c r="E4" i="5"/>
  <c r="K4" i="5" s="1"/>
  <c r="O3" i="5"/>
  <c r="I3" i="5" s="1"/>
  <c r="N3" i="5"/>
  <c r="G3" i="5"/>
  <c r="E3" i="5"/>
  <c r="O2" i="5"/>
  <c r="I2" i="5" s="1"/>
  <c r="N2" i="5"/>
  <c r="G2" i="5"/>
  <c r="E2" i="5"/>
  <c r="K2" i="5" s="1"/>
  <c r="M57" i="4"/>
  <c r="K57" i="4"/>
  <c r="L57" i="4" s="1"/>
  <c r="I57" i="4"/>
  <c r="H57" i="4"/>
  <c r="G57" i="4"/>
  <c r="M56" i="4"/>
  <c r="K56" i="4"/>
  <c r="L56" i="4" s="1"/>
  <c r="I56" i="4"/>
  <c r="H56" i="4"/>
  <c r="G56" i="4"/>
  <c r="M55" i="4"/>
  <c r="K55" i="4"/>
  <c r="L55" i="4" s="1"/>
  <c r="I55" i="4"/>
  <c r="H55" i="4"/>
  <c r="G55" i="4"/>
  <c r="M54" i="4"/>
  <c r="K54" i="4"/>
  <c r="L54" i="4" s="1"/>
  <c r="I54" i="4"/>
  <c r="H54" i="4"/>
  <c r="J54" i="4" s="1"/>
  <c r="G54" i="4"/>
  <c r="M53" i="4"/>
  <c r="K53" i="4"/>
  <c r="L53" i="4" s="1"/>
  <c r="I53" i="4"/>
  <c r="H53" i="4"/>
  <c r="J53" i="4" s="1"/>
  <c r="G53" i="4"/>
  <c r="M52" i="4"/>
  <c r="K52" i="4"/>
  <c r="L52" i="4" s="1"/>
  <c r="I52" i="4"/>
  <c r="H52" i="4"/>
  <c r="G52" i="4"/>
  <c r="M51" i="4"/>
  <c r="K51" i="4"/>
  <c r="L51" i="4" s="1"/>
  <c r="I51" i="4"/>
  <c r="H51" i="4"/>
  <c r="G51" i="4"/>
  <c r="M50" i="4"/>
  <c r="K50" i="4"/>
  <c r="L50" i="4" s="1"/>
  <c r="I50" i="4"/>
  <c r="H50" i="4"/>
  <c r="G50" i="4"/>
  <c r="M49" i="4"/>
  <c r="K49" i="4"/>
  <c r="L49" i="4" s="1"/>
  <c r="I49" i="4"/>
  <c r="J49" i="4" s="1"/>
  <c r="H49" i="4"/>
  <c r="G49" i="4"/>
  <c r="M48" i="4"/>
  <c r="K48" i="4"/>
  <c r="L48" i="4" s="1"/>
  <c r="I48" i="4"/>
  <c r="H48" i="4"/>
  <c r="G48" i="4"/>
  <c r="M47" i="4"/>
  <c r="K47" i="4"/>
  <c r="L47" i="4" s="1"/>
  <c r="I47" i="4"/>
  <c r="H47" i="4"/>
  <c r="G47" i="4"/>
  <c r="M46" i="4"/>
  <c r="K46" i="4"/>
  <c r="L46" i="4" s="1"/>
  <c r="I46" i="4"/>
  <c r="H46" i="4"/>
  <c r="J46" i="4" s="1"/>
  <c r="G46" i="4"/>
  <c r="M45" i="4"/>
  <c r="K45" i="4"/>
  <c r="L45" i="4" s="1"/>
  <c r="I45" i="4"/>
  <c r="H45" i="4"/>
  <c r="G45" i="4"/>
  <c r="M44" i="4"/>
  <c r="K44" i="4"/>
  <c r="L44" i="4" s="1"/>
  <c r="I44" i="4"/>
  <c r="H44" i="4"/>
  <c r="G44" i="4"/>
  <c r="M43" i="4"/>
  <c r="L43" i="4"/>
  <c r="K43" i="4"/>
  <c r="I43" i="4"/>
  <c r="H43" i="4"/>
  <c r="G43" i="4"/>
  <c r="M42" i="4"/>
  <c r="K42" i="4"/>
  <c r="L42" i="4" s="1"/>
  <c r="I42" i="4"/>
  <c r="H42" i="4"/>
  <c r="G42" i="4"/>
  <c r="M41" i="4"/>
  <c r="K41" i="4"/>
  <c r="L41" i="4" s="1"/>
  <c r="I41" i="4"/>
  <c r="H41" i="4"/>
  <c r="G41" i="4"/>
  <c r="M40" i="4"/>
  <c r="K40" i="4"/>
  <c r="L40" i="4" s="1"/>
  <c r="I40" i="4"/>
  <c r="H40" i="4"/>
  <c r="G40" i="4"/>
  <c r="M39" i="4"/>
  <c r="K39" i="4"/>
  <c r="L39" i="4" s="1"/>
  <c r="I39" i="4"/>
  <c r="H39" i="4"/>
  <c r="G39" i="4"/>
  <c r="M38" i="4"/>
  <c r="K38" i="4"/>
  <c r="L38" i="4" s="1"/>
  <c r="I38" i="4"/>
  <c r="H38" i="4"/>
  <c r="G38" i="4"/>
  <c r="M37" i="4"/>
  <c r="K37" i="4"/>
  <c r="L37" i="4" s="1"/>
  <c r="I37" i="4"/>
  <c r="H37" i="4"/>
  <c r="G37" i="4"/>
  <c r="M36" i="4"/>
  <c r="K36" i="4"/>
  <c r="I36" i="4"/>
  <c r="H36" i="4"/>
  <c r="G36" i="4"/>
  <c r="M35" i="4"/>
  <c r="K35" i="4"/>
  <c r="L35" i="4" s="1"/>
  <c r="I35" i="4"/>
  <c r="H35" i="4"/>
  <c r="G35" i="4"/>
  <c r="M34" i="4"/>
  <c r="K34" i="4"/>
  <c r="L34" i="4" s="1"/>
  <c r="I34" i="4"/>
  <c r="H34" i="4"/>
  <c r="G34" i="4"/>
  <c r="M33" i="4"/>
  <c r="K33" i="4"/>
  <c r="L33" i="4" s="1"/>
  <c r="I33" i="4"/>
  <c r="H33" i="4"/>
  <c r="G33" i="4"/>
  <c r="M32" i="4"/>
  <c r="K32" i="4"/>
  <c r="L32" i="4" s="1"/>
  <c r="I32" i="4"/>
  <c r="H32" i="4"/>
  <c r="G32" i="4"/>
  <c r="M31" i="4"/>
  <c r="K31" i="4"/>
  <c r="L31" i="4" s="1"/>
  <c r="I31" i="4"/>
  <c r="H31" i="4"/>
  <c r="G31" i="4"/>
  <c r="M30" i="4"/>
  <c r="K30" i="4"/>
  <c r="I30" i="4"/>
  <c r="H30" i="4"/>
  <c r="G30" i="4"/>
  <c r="M29" i="4"/>
  <c r="K29" i="4"/>
  <c r="L29" i="4" s="1"/>
  <c r="I29" i="4"/>
  <c r="H29" i="4"/>
  <c r="G29" i="4"/>
  <c r="M28" i="4"/>
  <c r="K28" i="4"/>
  <c r="L28" i="4" s="1"/>
  <c r="I28" i="4"/>
  <c r="J28" i="4" s="1"/>
  <c r="H28" i="4"/>
  <c r="G28" i="4"/>
  <c r="M27" i="4"/>
  <c r="K27" i="4"/>
  <c r="L27" i="4" s="1"/>
  <c r="I27" i="4"/>
  <c r="H27" i="4"/>
  <c r="G27" i="4"/>
  <c r="M26" i="4"/>
  <c r="K26" i="4"/>
  <c r="I26" i="4"/>
  <c r="H26" i="4"/>
  <c r="G26" i="4"/>
  <c r="M25" i="4"/>
  <c r="K25" i="4"/>
  <c r="L25" i="4" s="1"/>
  <c r="I25" i="4"/>
  <c r="H25" i="4"/>
  <c r="G25" i="4"/>
  <c r="M24" i="4"/>
  <c r="K24" i="4"/>
  <c r="L24" i="4" s="1"/>
  <c r="I24" i="4"/>
  <c r="H24" i="4"/>
  <c r="G24" i="4"/>
  <c r="M23" i="4"/>
  <c r="K23" i="4"/>
  <c r="L23" i="4" s="1"/>
  <c r="I23" i="4"/>
  <c r="H23" i="4"/>
  <c r="G23" i="4"/>
  <c r="M22" i="4"/>
  <c r="K22" i="4"/>
  <c r="L22" i="4" s="1"/>
  <c r="I22" i="4"/>
  <c r="H22" i="4"/>
  <c r="G22" i="4"/>
  <c r="M21" i="4"/>
  <c r="K21" i="4"/>
  <c r="L21" i="4" s="1"/>
  <c r="I21" i="4"/>
  <c r="H21" i="4"/>
  <c r="G21" i="4"/>
  <c r="M20" i="4"/>
  <c r="K20" i="4"/>
  <c r="L20" i="4" s="1"/>
  <c r="I20" i="4"/>
  <c r="J20" i="4" s="1"/>
  <c r="H20" i="4"/>
  <c r="G20" i="4"/>
  <c r="M19" i="4"/>
  <c r="K19" i="4"/>
  <c r="L19" i="4" s="1"/>
  <c r="I19" i="4"/>
  <c r="H19" i="4"/>
  <c r="G19" i="4"/>
  <c r="M18" i="4"/>
  <c r="K18" i="4"/>
  <c r="L18" i="4" s="1"/>
  <c r="I18" i="4"/>
  <c r="H18" i="4"/>
  <c r="G18" i="4"/>
  <c r="M17" i="4"/>
  <c r="K17" i="4"/>
  <c r="L17" i="4" s="1"/>
  <c r="I17" i="4"/>
  <c r="J17" i="4" s="1"/>
  <c r="H17" i="4"/>
  <c r="G17" i="4"/>
  <c r="M16" i="4"/>
  <c r="K16" i="4"/>
  <c r="L16" i="4" s="1"/>
  <c r="I16" i="4"/>
  <c r="H16" i="4"/>
  <c r="G16" i="4"/>
  <c r="M15" i="4"/>
  <c r="K15" i="4"/>
  <c r="L15" i="4" s="1"/>
  <c r="I15" i="4"/>
  <c r="J15" i="4" s="1"/>
  <c r="H15" i="4"/>
  <c r="G15" i="4"/>
  <c r="M14" i="4"/>
  <c r="K14" i="4"/>
  <c r="L14" i="4" s="1"/>
  <c r="I14" i="4"/>
  <c r="H14" i="4"/>
  <c r="J14" i="4" s="1"/>
  <c r="G14" i="4"/>
  <c r="M13" i="4"/>
  <c r="K13" i="4"/>
  <c r="L13" i="4" s="1"/>
  <c r="I13" i="4"/>
  <c r="H13" i="4"/>
  <c r="J13" i="4" s="1"/>
  <c r="G13" i="4"/>
  <c r="M12" i="4"/>
  <c r="K12" i="4"/>
  <c r="L12" i="4" s="1"/>
  <c r="I12" i="4"/>
  <c r="J12" i="4" s="1"/>
  <c r="H12" i="4"/>
  <c r="G12" i="4"/>
  <c r="M11" i="4"/>
  <c r="L11" i="4"/>
  <c r="K11" i="4"/>
  <c r="I11" i="4"/>
  <c r="H11" i="4"/>
  <c r="J11" i="4" s="1"/>
  <c r="G11" i="4"/>
  <c r="M10" i="4"/>
  <c r="K10" i="4"/>
  <c r="L10" i="4" s="1"/>
  <c r="I10" i="4"/>
  <c r="H10" i="4"/>
  <c r="J10" i="4" s="1"/>
  <c r="G10" i="4"/>
  <c r="O7" i="4"/>
  <c r="N7" i="4"/>
  <c r="I7" i="4"/>
  <c r="G7" i="4"/>
  <c r="E7" i="4"/>
  <c r="J7" i="4" s="1"/>
  <c r="O6" i="4"/>
  <c r="I6" i="4" s="1"/>
  <c r="N6" i="4"/>
  <c r="G6" i="4"/>
  <c r="E6" i="4"/>
  <c r="O5" i="4"/>
  <c r="I5" i="4" s="1"/>
  <c r="N5" i="4"/>
  <c r="H5" i="4" s="1"/>
  <c r="G5" i="4"/>
  <c r="E5" i="4"/>
  <c r="J5" i="4" s="1"/>
  <c r="O4" i="4"/>
  <c r="I4" i="4" s="1"/>
  <c r="N4" i="4"/>
  <c r="G4" i="4"/>
  <c r="E4" i="4"/>
  <c r="J4" i="4" s="1"/>
  <c r="O3" i="4"/>
  <c r="I3" i="4" s="1"/>
  <c r="N3" i="4"/>
  <c r="G3" i="4"/>
  <c r="E3" i="4"/>
  <c r="K3" i="4" s="1"/>
  <c r="O2" i="4"/>
  <c r="I2" i="4" s="1"/>
  <c r="N2" i="4"/>
  <c r="J2" i="4"/>
  <c r="G2" i="4"/>
  <c r="E2" i="4"/>
  <c r="H2" i="4" s="1"/>
  <c r="M57" i="3"/>
  <c r="K57" i="3"/>
  <c r="L57" i="3" s="1"/>
  <c r="I57" i="3"/>
  <c r="J57" i="3" s="1"/>
  <c r="H57" i="3"/>
  <c r="G57" i="3"/>
  <c r="M56" i="3"/>
  <c r="K56" i="3"/>
  <c r="L56" i="3" s="1"/>
  <c r="I56" i="3"/>
  <c r="H56" i="3"/>
  <c r="J56" i="3" s="1"/>
  <c r="G56" i="3"/>
  <c r="M55" i="3"/>
  <c r="K55" i="3"/>
  <c r="L55" i="3" s="1"/>
  <c r="I55" i="3"/>
  <c r="H55" i="3"/>
  <c r="G55" i="3"/>
  <c r="M54" i="3"/>
  <c r="K54" i="3"/>
  <c r="I54" i="3"/>
  <c r="H54" i="3"/>
  <c r="G54" i="3"/>
  <c r="M53" i="3"/>
  <c r="K53" i="3"/>
  <c r="L53" i="3" s="1"/>
  <c r="I53" i="3"/>
  <c r="H53" i="3"/>
  <c r="G53" i="3"/>
  <c r="M52" i="3"/>
  <c r="L52" i="3"/>
  <c r="K52" i="3"/>
  <c r="I52" i="3"/>
  <c r="H52" i="3"/>
  <c r="G52" i="3"/>
  <c r="M51" i="3"/>
  <c r="K51" i="3"/>
  <c r="I51" i="3"/>
  <c r="H51" i="3"/>
  <c r="G51" i="3"/>
  <c r="M50" i="3"/>
  <c r="K50" i="3"/>
  <c r="I50" i="3"/>
  <c r="H50" i="3"/>
  <c r="G50" i="3"/>
  <c r="M49" i="3"/>
  <c r="K49" i="3"/>
  <c r="L49" i="3" s="1"/>
  <c r="I49" i="3"/>
  <c r="J49" i="3" s="1"/>
  <c r="H49" i="3"/>
  <c r="G49" i="3"/>
  <c r="M48" i="3"/>
  <c r="K48" i="3"/>
  <c r="L48" i="3" s="1"/>
  <c r="I48" i="3"/>
  <c r="H48" i="3"/>
  <c r="G48" i="3"/>
  <c r="M47" i="3"/>
  <c r="K47" i="3"/>
  <c r="L47" i="3" s="1"/>
  <c r="I47" i="3"/>
  <c r="H47" i="3"/>
  <c r="G47" i="3"/>
  <c r="M46" i="3"/>
  <c r="K46" i="3"/>
  <c r="L46" i="3" s="1"/>
  <c r="I46" i="3"/>
  <c r="H46" i="3"/>
  <c r="G46" i="3"/>
  <c r="M45" i="3"/>
  <c r="K45" i="3"/>
  <c r="I45" i="3"/>
  <c r="H45" i="3"/>
  <c r="G45" i="3"/>
  <c r="M44" i="3"/>
  <c r="K44" i="3"/>
  <c r="L44" i="3" s="1"/>
  <c r="I44" i="3"/>
  <c r="H44" i="3"/>
  <c r="G44" i="3"/>
  <c r="M43" i="3"/>
  <c r="K43" i="3"/>
  <c r="I43" i="3"/>
  <c r="H43" i="3"/>
  <c r="G43" i="3"/>
  <c r="M42" i="3"/>
  <c r="K42" i="3"/>
  <c r="L42" i="3" s="1"/>
  <c r="I42" i="3"/>
  <c r="H42" i="3"/>
  <c r="G42" i="3"/>
  <c r="M41" i="3"/>
  <c r="K41" i="3"/>
  <c r="L41" i="3" s="1"/>
  <c r="I41" i="3"/>
  <c r="J41" i="3" s="1"/>
  <c r="H41" i="3"/>
  <c r="G41" i="3"/>
  <c r="M40" i="3"/>
  <c r="K40" i="3"/>
  <c r="L40" i="3" s="1"/>
  <c r="I40" i="3"/>
  <c r="H40" i="3"/>
  <c r="J40" i="3" s="1"/>
  <c r="G40" i="3"/>
  <c r="M39" i="3"/>
  <c r="K39" i="3"/>
  <c r="L39" i="3" s="1"/>
  <c r="I39" i="3"/>
  <c r="H39" i="3"/>
  <c r="G39" i="3"/>
  <c r="M38" i="3"/>
  <c r="L38" i="3"/>
  <c r="K38" i="3"/>
  <c r="I38" i="3"/>
  <c r="H38" i="3"/>
  <c r="G38" i="3"/>
  <c r="M37" i="3"/>
  <c r="K37" i="3"/>
  <c r="I37" i="3"/>
  <c r="H37" i="3"/>
  <c r="G37" i="3"/>
  <c r="M36" i="3"/>
  <c r="K36" i="3"/>
  <c r="I36" i="3"/>
  <c r="H36" i="3"/>
  <c r="G36" i="3"/>
  <c r="M35" i="3"/>
  <c r="K35" i="3"/>
  <c r="I35" i="3"/>
  <c r="H35" i="3"/>
  <c r="G35" i="3"/>
  <c r="M34" i="3"/>
  <c r="K34" i="3"/>
  <c r="I34" i="3"/>
  <c r="H34" i="3"/>
  <c r="G34" i="3"/>
  <c r="M33" i="3"/>
  <c r="K33" i="3"/>
  <c r="L33" i="3" s="1"/>
  <c r="I33" i="3"/>
  <c r="H33" i="3"/>
  <c r="G33" i="3"/>
  <c r="M32" i="3"/>
  <c r="K32" i="3"/>
  <c r="L32" i="3" s="1"/>
  <c r="I32" i="3"/>
  <c r="H32" i="3"/>
  <c r="J32" i="3" s="1"/>
  <c r="G32" i="3"/>
  <c r="M31" i="3"/>
  <c r="K31" i="3"/>
  <c r="I31" i="3"/>
  <c r="H31" i="3"/>
  <c r="G31" i="3"/>
  <c r="M30" i="3"/>
  <c r="K30" i="3"/>
  <c r="I30" i="3"/>
  <c r="H30" i="3"/>
  <c r="G30" i="3"/>
  <c r="M29" i="3"/>
  <c r="K29" i="3"/>
  <c r="L29" i="3" s="1"/>
  <c r="I29" i="3"/>
  <c r="H29" i="3"/>
  <c r="G29" i="3"/>
  <c r="M28" i="3"/>
  <c r="K28" i="3"/>
  <c r="I28" i="3"/>
  <c r="H28" i="3"/>
  <c r="G28" i="3"/>
  <c r="M27" i="3"/>
  <c r="K27" i="3"/>
  <c r="I27" i="3"/>
  <c r="H27" i="3"/>
  <c r="G27" i="3"/>
  <c r="M26" i="3"/>
  <c r="K26" i="3"/>
  <c r="L26" i="3" s="1"/>
  <c r="I26" i="3"/>
  <c r="H26" i="3"/>
  <c r="G26" i="3"/>
  <c r="M25" i="3"/>
  <c r="K25" i="3"/>
  <c r="L25" i="3" s="1"/>
  <c r="I25" i="3"/>
  <c r="H25" i="3"/>
  <c r="G25" i="3"/>
  <c r="M24" i="3"/>
  <c r="K24" i="3"/>
  <c r="L24" i="3" s="1"/>
  <c r="I24" i="3"/>
  <c r="H24" i="3"/>
  <c r="J24" i="3" s="1"/>
  <c r="G24" i="3"/>
  <c r="M23" i="3"/>
  <c r="K23" i="3"/>
  <c r="L23" i="3" s="1"/>
  <c r="I23" i="3"/>
  <c r="H23" i="3"/>
  <c r="G23" i="3"/>
  <c r="M22" i="3"/>
  <c r="L22" i="3"/>
  <c r="K22" i="3"/>
  <c r="I22" i="3"/>
  <c r="H22" i="3"/>
  <c r="J22" i="3" s="1"/>
  <c r="G22" i="3"/>
  <c r="M21" i="3"/>
  <c r="K21" i="3"/>
  <c r="I21" i="3"/>
  <c r="H21" i="3"/>
  <c r="G21" i="3"/>
  <c r="M20" i="3"/>
  <c r="K20" i="3"/>
  <c r="I20" i="3"/>
  <c r="H20" i="3"/>
  <c r="J20" i="3" s="1"/>
  <c r="G20" i="3"/>
  <c r="M19" i="3"/>
  <c r="K19" i="3"/>
  <c r="L19" i="3" s="1"/>
  <c r="I19" i="3"/>
  <c r="H19" i="3"/>
  <c r="G19" i="3"/>
  <c r="M18" i="3"/>
  <c r="K18" i="3"/>
  <c r="L18" i="3" s="1"/>
  <c r="I18" i="3"/>
  <c r="H18" i="3"/>
  <c r="G18" i="3"/>
  <c r="M17" i="3"/>
  <c r="K17" i="3"/>
  <c r="L17" i="3" s="1"/>
  <c r="I17" i="3"/>
  <c r="J17" i="3" s="1"/>
  <c r="H17" i="3"/>
  <c r="G17" i="3"/>
  <c r="M16" i="3"/>
  <c r="K16" i="3"/>
  <c r="L16" i="3" s="1"/>
  <c r="I16" i="3"/>
  <c r="H16" i="3"/>
  <c r="J16" i="3" s="1"/>
  <c r="G16" i="3"/>
  <c r="M15" i="3"/>
  <c r="K15" i="3"/>
  <c r="L15" i="3" s="1"/>
  <c r="I15" i="3"/>
  <c r="H15" i="3"/>
  <c r="J15" i="3" s="1"/>
  <c r="G15" i="3"/>
  <c r="M14" i="3"/>
  <c r="K14" i="3"/>
  <c r="I14" i="3"/>
  <c r="H14" i="3"/>
  <c r="G14" i="3"/>
  <c r="M13" i="3"/>
  <c r="K13" i="3"/>
  <c r="I13" i="3"/>
  <c r="H13" i="3"/>
  <c r="G13" i="3"/>
  <c r="M12" i="3"/>
  <c r="L12" i="3"/>
  <c r="K12" i="3"/>
  <c r="I12" i="3"/>
  <c r="H12" i="3"/>
  <c r="G12" i="3"/>
  <c r="M11" i="3"/>
  <c r="K11" i="3"/>
  <c r="I11" i="3"/>
  <c r="H11" i="3"/>
  <c r="G11" i="3"/>
  <c r="M10" i="3"/>
  <c r="K10" i="3"/>
  <c r="I10" i="3"/>
  <c r="H10" i="3"/>
  <c r="G10" i="3"/>
  <c r="O7" i="3"/>
  <c r="I7" i="3" s="1"/>
  <c r="N7" i="3"/>
  <c r="G7" i="3"/>
  <c r="E7" i="3"/>
  <c r="K7" i="3" s="1"/>
  <c r="O6" i="3"/>
  <c r="I6" i="3" s="1"/>
  <c r="N6" i="3"/>
  <c r="G6" i="3"/>
  <c r="E6" i="3"/>
  <c r="J6" i="3" s="1"/>
  <c r="O5" i="3"/>
  <c r="I5" i="3" s="1"/>
  <c r="N5" i="3"/>
  <c r="G5" i="3"/>
  <c r="E5" i="3"/>
  <c r="O4" i="3"/>
  <c r="I4" i="3" s="1"/>
  <c r="N4" i="3"/>
  <c r="G4" i="3"/>
  <c r="E4" i="3"/>
  <c r="K4" i="3" s="1"/>
  <c r="O3" i="3"/>
  <c r="I3" i="3" s="1"/>
  <c r="N3" i="3"/>
  <c r="G3" i="3"/>
  <c r="E3" i="3"/>
  <c r="O2" i="3"/>
  <c r="N2" i="3"/>
  <c r="I2" i="3"/>
  <c r="G2" i="3"/>
  <c r="E2" i="3"/>
  <c r="J2" i="3" s="1"/>
  <c r="M57" i="2"/>
  <c r="K57" i="2"/>
  <c r="L57" i="2" s="1"/>
  <c r="I57" i="2"/>
  <c r="H57" i="2"/>
  <c r="G57" i="2"/>
  <c r="M56" i="2"/>
  <c r="K56" i="2"/>
  <c r="L56" i="2" s="1"/>
  <c r="I56" i="2"/>
  <c r="H56" i="2"/>
  <c r="G56" i="2"/>
  <c r="M55" i="2"/>
  <c r="K55" i="2"/>
  <c r="L55" i="2" s="1"/>
  <c r="I55" i="2"/>
  <c r="H55" i="2"/>
  <c r="G55" i="2"/>
  <c r="M54" i="2"/>
  <c r="K54" i="2"/>
  <c r="I54" i="2"/>
  <c r="H54" i="2"/>
  <c r="G54" i="2"/>
  <c r="M53" i="2"/>
  <c r="K53" i="2"/>
  <c r="L53" i="2" s="1"/>
  <c r="I53" i="2"/>
  <c r="H53" i="2"/>
  <c r="G53" i="2"/>
  <c r="M52" i="2"/>
  <c r="K52" i="2"/>
  <c r="L52" i="2" s="1"/>
  <c r="I52" i="2"/>
  <c r="H52" i="2"/>
  <c r="G52" i="2"/>
  <c r="M51" i="2"/>
  <c r="K51" i="2"/>
  <c r="I51" i="2"/>
  <c r="H51" i="2"/>
  <c r="G51" i="2"/>
  <c r="M50" i="2"/>
  <c r="K50" i="2"/>
  <c r="I50" i="2"/>
  <c r="H50" i="2"/>
  <c r="L50" i="2" s="1"/>
  <c r="G50" i="2"/>
  <c r="M49" i="2"/>
  <c r="K49" i="2"/>
  <c r="L49" i="2" s="1"/>
  <c r="I49" i="2"/>
  <c r="H49" i="2"/>
  <c r="G49" i="2"/>
  <c r="M48" i="2"/>
  <c r="K48" i="2"/>
  <c r="L48" i="2" s="1"/>
  <c r="I48" i="2"/>
  <c r="H48" i="2"/>
  <c r="G48" i="2"/>
  <c r="M47" i="2"/>
  <c r="K47" i="2"/>
  <c r="I47" i="2"/>
  <c r="H47" i="2"/>
  <c r="G47" i="2"/>
  <c r="M46" i="2"/>
  <c r="K46" i="2"/>
  <c r="I46" i="2"/>
  <c r="H46" i="2"/>
  <c r="G46" i="2"/>
  <c r="M45" i="2"/>
  <c r="K45" i="2"/>
  <c r="I45" i="2"/>
  <c r="H45" i="2"/>
  <c r="G45" i="2"/>
  <c r="M44" i="2"/>
  <c r="K44" i="2"/>
  <c r="I44" i="2"/>
  <c r="H44" i="2"/>
  <c r="G44" i="2"/>
  <c r="M43" i="2"/>
  <c r="K43" i="2"/>
  <c r="I43" i="2"/>
  <c r="H43" i="2"/>
  <c r="G43" i="2"/>
  <c r="M42" i="2"/>
  <c r="K42" i="2"/>
  <c r="I42" i="2"/>
  <c r="H42" i="2"/>
  <c r="G42" i="2"/>
  <c r="M41" i="2"/>
  <c r="K41" i="2"/>
  <c r="L41" i="2" s="1"/>
  <c r="I41" i="2"/>
  <c r="H41" i="2"/>
  <c r="G41" i="2"/>
  <c r="M40" i="2"/>
  <c r="K40" i="2"/>
  <c r="L40" i="2" s="1"/>
  <c r="I40" i="2"/>
  <c r="H40" i="2"/>
  <c r="G40" i="2"/>
  <c r="M39" i="2"/>
  <c r="K39" i="2"/>
  <c r="L39" i="2" s="1"/>
  <c r="I39" i="2"/>
  <c r="H39" i="2"/>
  <c r="G39" i="2"/>
  <c r="M38" i="2"/>
  <c r="K38" i="2"/>
  <c r="L38" i="2" s="1"/>
  <c r="I38" i="2"/>
  <c r="H38" i="2"/>
  <c r="G38" i="2"/>
  <c r="M37" i="2"/>
  <c r="K37" i="2"/>
  <c r="L37" i="2" s="1"/>
  <c r="I37" i="2"/>
  <c r="H37" i="2"/>
  <c r="G37" i="2"/>
  <c r="M36" i="2"/>
  <c r="K36" i="2"/>
  <c r="L36" i="2" s="1"/>
  <c r="I36" i="2"/>
  <c r="H36" i="2"/>
  <c r="G36" i="2"/>
  <c r="M35" i="2"/>
  <c r="K35" i="2"/>
  <c r="L35" i="2" s="1"/>
  <c r="I35" i="2"/>
  <c r="H35" i="2"/>
  <c r="G35" i="2"/>
  <c r="M34" i="2"/>
  <c r="K34" i="2"/>
  <c r="L34" i="2" s="1"/>
  <c r="I34" i="2"/>
  <c r="H34" i="2"/>
  <c r="G34" i="2"/>
  <c r="M33" i="2"/>
  <c r="K33" i="2"/>
  <c r="L33" i="2" s="1"/>
  <c r="I33" i="2"/>
  <c r="H33" i="2"/>
  <c r="G33" i="2"/>
  <c r="M32" i="2"/>
  <c r="K32" i="2"/>
  <c r="L32" i="2" s="1"/>
  <c r="I32" i="2"/>
  <c r="H32" i="2"/>
  <c r="G32" i="2"/>
  <c r="M31" i="2"/>
  <c r="K31" i="2"/>
  <c r="I31" i="2"/>
  <c r="H31" i="2"/>
  <c r="G31" i="2"/>
  <c r="M30" i="2"/>
  <c r="K30" i="2"/>
  <c r="I30" i="2"/>
  <c r="H30" i="2"/>
  <c r="G30" i="2"/>
  <c r="M29" i="2"/>
  <c r="K29" i="2"/>
  <c r="I29" i="2"/>
  <c r="H29" i="2"/>
  <c r="G29" i="2"/>
  <c r="M28" i="2"/>
  <c r="K28" i="2"/>
  <c r="L28" i="2" s="1"/>
  <c r="I28" i="2"/>
  <c r="H28" i="2"/>
  <c r="G28" i="2"/>
  <c r="M27" i="2"/>
  <c r="K27" i="2"/>
  <c r="I27" i="2"/>
  <c r="H27" i="2"/>
  <c r="G27" i="2"/>
  <c r="M26" i="2"/>
  <c r="K26" i="2"/>
  <c r="L26" i="2" s="1"/>
  <c r="I26" i="2"/>
  <c r="H26" i="2"/>
  <c r="G26" i="2"/>
  <c r="M25" i="2"/>
  <c r="K25" i="2"/>
  <c r="L25" i="2" s="1"/>
  <c r="I25" i="2"/>
  <c r="H25" i="2"/>
  <c r="G25" i="2"/>
  <c r="M24" i="2"/>
  <c r="K24" i="2"/>
  <c r="L24" i="2" s="1"/>
  <c r="I24" i="2"/>
  <c r="H24" i="2"/>
  <c r="G24" i="2"/>
  <c r="M23" i="2"/>
  <c r="K23" i="2"/>
  <c r="I23" i="2"/>
  <c r="H23" i="2"/>
  <c r="G23" i="2"/>
  <c r="M22" i="2"/>
  <c r="K22" i="2"/>
  <c r="L22" i="2" s="1"/>
  <c r="I22" i="2"/>
  <c r="H22" i="2"/>
  <c r="G22" i="2"/>
  <c r="M21" i="2"/>
  <c r="K21" i="2"/>
  <c r="L21" i="2" s="1"/>
  <c r="I21" i="2"/>
  <c r="H21" i="2"/>
  <c r="G21" i="2"/>
  <c r="M20" i="2"/>
  <c r="K20" i="2"/>
  <c r="L20" i="2" s="1"/>
  <c r="I20" i="2"/>
  <c r="H20" i="2"/>
  <c r="G20" i="2"/>
  <c r="M19" i="2"/>
  <c r="K19" i="2"/>
  <c r="L19" i="2" s="1"/>
  <c r="I19" i="2"/>
  <c r="H19" i="2"/>
  <c r="G19" i="2"/>
  <c r="M18" i="2"/>
  <c r="K18" i="2"/>
  <c r="L18" i="2" s="1"/>
  <c r="I18" i="2"/>
  <c r="H18" i="2"/>
  <c r="G18" i="2"/>
  <c r="M17" i="2"/>
  <c r="K17" i="2"/>
  <c r="L17" i="2" s="1"/>
  <c r="I17" i="2"/>
  <c r="H17" i="2"/>
  <c r="G17" i="2"/>
  <c r="M16" i="2"/>
  <c r="K16" i="2"/>
  <c r="L16" i="2" s="1"/>
  <c r="I16" i="2"/>
  <c r="H16" i="2"/>
  <c r="G16" i="2"/>
  <c r="M15" i="2"/>
  <c r="K15" i="2"/>
  <c r="L15" i="2" s="1"/>
  <c r="I15" i="2"/>
  <c r="H15" i="2"/>
  <c r="G15" i="2"/>
  <c r="M14" i="2"/>
  <c r="K14" i="2"/>
  <c r="L14" i="2" s="1"/>
  <c r="I14" i="2"/>
  <c r="H14" i="2"/>
  <c r="G14" i="2"/>
  <c r="M13" i="2"/>
  <c r="K13" i="2"/>
  <c r="I13" i="2"/>
  <c r="H13" i="2"/>
  <c r="G13" i="2"/>
  <c r="M12" i="2"/>
  <c r="K12" i="2"/>
  <c r="I12" i="2"/>
  <c r="H12" i="2"/>
  <c r="G12" i="2"/>
  <c r="M11" i="2"/>
  <c r="K11" i="2"/>
  <c r="I11" i="2"/>
  <c r="H11" i="2"/>
  <c r="G11" i="2"/>
  <c r="M10" i="2"/>
  <c r="K10" i="2"/>
  <c r="I10" i="2"/>
  <c r="H10" i="2"/>
  <c r="G10" i="2"/>
  <c r="O7" i="2"/>
  <c r="I7" i="2" s="1"/>
  <c r="N7" i="2"/>
  <c r="G7" i="2"/>
  <c r="E7" i="2"/>
  <c r="K7" i="2" s="1"/>
  <c r="O6" i="2"/>
  <c r="I6" i="2" s="1"/>
  <c r="N6" i="2"/>
  <c r="G6" i="2"/>
  <c r="E6" i="2"/>
  <c r="O5" i="2"/>
  <c r="I5" i="2" s="1"/>
  <c r="N5" i="2"/>
  <c r="G5" i="2"/>
  <c r="E5" i="2"/>
  <c r="K5" i="2" s="1"/>
  <c r="O4" i="2"/>
  <c r="N4" i="2"/>
  <c r="I4" i="2"/>
  <c r="G4" i="2"/>
  <c r="E4" i="2"/>
  <c r="J4" i="2" s="1"/>
  <c r="O3" i="2"/>
  <c r="I3" i="2" s="1"/>
  <c r="N3" i="2"/>
  <c r="G3" i="2"/>
  <c r="E3" i="2"/>
  <c r="O2" i="2"/>
  <c r="I2" i="2" s="1"/>
  <c r="N2" i="2"/>
  <c r="G2" i="2"/>
  <c r="E2" i="2"/>
  <c r="K2" i="2" s="1"/>
  <c r="I94" i="8" l="1"/>
  <c r="J22" i="4"/>
  <c r="J50" i="3"/>
  <c r="L31" i="2"/>
  <c r="J31" i="2"/>
  <c r="L42" i="2"/>
  <c r="L30" i="2"/>
  <c r="L46" i="2"/>
  <c r="J51" i="2"/>
  <c r="L27" i="2"/>
  <c r="J28" i="2"/>
  <c r="L44" i="2"/>
  <c r="L54" i="2"/>
  <c r="L13" i="2"/>
  <c r="L51" i="2"/>
  <c r="L10" i="2"/>
  <c r="J20" i="2"/>
  <c r="L29" i="2"/>
  <c r="L45" i="2"/>
  <c r="J27" i="2"/>
  <c r="L35" i="3"/>
  <c r="J19" i="3"/>
  <c r="L14" i="3"/>
  <c r="L13" i="3"/>
  <c r="J52" i="2"/>
  <c r="L12" i="2"/>
  <c r="L11" i="2"/>
  <c r="J28" i="3"/>
  <c r="L21" i="3"/>
  <c r="L43" i="3"/>
  <c r="J34" i="3"/>
  <c r="L30" i="4"/>
  <c r="L26" i="4"/>
  <c r="J21" i="4"/>
  <c r="J34" i="2"/>
  <c r="J39" i="2"/>
  <c r="L47" i="2"/>
  <c r="J18" i="2"/>
  <c r="L19" i="7"/>
  <c r="L29" i="7"/>
  <c r="L28" i="7"/>
  <c r="L27" i="7"/>
  <c r="L23" i="7"/>
  <c r="L20" i="7"/>
  <c r="L27" i="5"/>
  <c r="L26" i="5"/>
  <c r="L21" i="5"/>
  <c r="L54" i="3"/>
  <c r="J52" i="3"/>
  <c r="L51" i="3"/>
  <c r="L50" i="3"/>
  <c r="J12" i="6"/>
  <c r="J28" i="6"/>
  <c r="J50" i="5"/>
  <c r="J22" i="5"/>
  <c r="J49" i="5"/>
  <c r="J57" i="5"/>
  <c r="L12" i="5"/>
  <c r="L15" i="5"/>
  <c r="J24" i="5"/>
  <c r="L23" i="5"/>
  <c r="J21" i="5"/>
  <c r="J37" i="5"/>
  <c r="L13" i="5"/>
  <c r="J13" i="5"/>
  <c r="J43" i="5"/>
  <c r="L46" i="5"/>
  <c r="L34" i="5"/>
  <c r="J38" i="5"/>
  <c r="J26" i="2"/>
  <c r="J29" i="2"/>
  <c r="J10" i="2"/>
  <c r="J16" i="7"/>
  <c r="J24" i="7"/>
  <c r="J32" i="7"/>
  <c r="J40" i="7"/>
  <c r="J48" i="7"/>
  <c r="J56" i="7"/>
  <c r="J36" i="6"/>
  <c r="J38" i="6"/>
  <c r="J56" i="6"/>
  <c r="L47" i="5"/>
  <c r="J46" i="5"/>
  <c r="L37" i="5"/>
  <c r="L36" i="5"/>
  <c r="L35" i="5"/>
  <c r="L14" i="5"/>
  <c r="J54" i="3"/>
  <c r="J51" i="3"/>
  <c r="L45" i="3"/>
  <c r="L20" i="3"/>
  <c r="J18" i="3"/>
  <c r="L11" i="3"/>
  <c r="L10" i="3"/>
  <c r="H3" i="3"/>
  <c r="L36" i="4"/>
  <c r="J31" i="4"/>
  <c r="J33" i="4"/>
  <c r="J36" i="4"/>
  <c r="J47" i="4"/>
  <c r="J44" i="4"/>
  <c r="J52" i="4"/>
  <c r="J37" i="3"/>
  <c r="L31" i="3"/>
  <c r="L37" i="3"/>
  <c r="J25" i="3"/>
  <c r="L28" i="3"/>
  <c r="L34" i="3"/>
  <c r="J42" i="3"/>
  <c r="J48" i="3"/>
  <c r="L30" i="3"/>
  <c r="L36" i="3"/>
  <c r="J10" i="3"/>
  <c r="J26" i="3"/>
  <c r="J29" i="3"/>
  <c r="J47" i="3"/>
  <c r="J11" i="6"/>
  <c r="J19" i="6"/>
  <c r="J24" i="6"/>
  <c r="J46" i="6"/>
  <c r="J10" i="6"/>
  <c r="J51" i="6"/>
  <c r="J50" i="6"/>
  <c r="J22" i="6"/>
  <c r="J44" i="6"/>
  <c r="J20" i="6"/>
  <c r="J18" i="6"/>
  <c r="J44" i="5"/>
  <c r="L42" i="5"/>
  <c r="J29" i="5"/>
  <c r="J20" i="5"/>
  <c r="J41" i="5"/>
  <c r="J53" i="5"/>
  <c r="J11" i="5"/>
  <c r="J14" i="5"/>
  <c r="J31" i="5"/>
  <c r="J34" i="5"/>
  <c r="J48" i="5"/>
  <c r="J51" i="5"/>
  <c r="J54" i="5"/>
  <c r="J15" i="5"/>
  <c r="J18" i="5"/>
  <c r="J27" i="5"/>
  <c r="J30" i="5"/>
  <c r="L23" i="2"/>
  <c r="J19" i="2"/>
  <c r="L27" i="3"/>
  <c r="L43" i="2"/>
  <c r="J42" i="2"/>
  <c r="J55" i="4"/>
  <c r="J30" i="4"/>
  <c r="J22" i="2"/>
  <c r="J25" i="2"/>
  <c r="J12" i="2"/>
  <c r="J21" i="2"/>
  <c r="J24" i="2"/>
  <c r="J30" i="2"/>
  <c r="J36" i="2"/>
  <c r="J54" i="2"/>
  <c r="J57" i="2"/>
  <c r="J17" i="2"/>
  <c r="J32" i="2"/>
  <c r="J44" i="2"/>
  <c r="J50" i="2"/>
  <c r="J41" i="4"/>
  <c r="J38" i="4"/>
  <c r="J57" i="4"/>
  <c r="J18" i="4"/>
  <c r="J26" i="4"/>
  <c r="J29" i="4"/>
  <c r="J23" i="4"/>
  <c r="J34" i="4"/>
  <c r="J37" i="4"/>
  <c r="J42" i="4"/>
  <c r="J45" i="4"/>
  <c r="J25" i="4"/>
  <c r="J39" i="4"/>
  <c r="J50" i="4"/>
  <c r="J11" i="7"/>
  <c r="J19" i="7"/>
  <c r="J27" i="7"/>
  <c r="J35" i="7"/>
  <c r="J43" i="7"/>
  <c r="J51" i="7"/>
  <c r="J15" i="7"/>
  <c r="J23" i="7"/>
  <c r="J31" i="7"/>
  <c r="J39" i="7"/>
  <c r="J47" i="7"/>
  <c r="J55" i="7"/>
  <c r="J17" i="7"/>
  <c r="J25" i="7"/>
  <c r="J33" i="7"/>
  <c r="J41" i="7"/>
  <c r="J49" i="7"/>
  <c r="J57" i="7"/>
  <c r="K6" i="5"/>
  <c r="L6" i="5" s="1"/>
  <c r="K4" i="4"/>
  <c r="L4" i="4" s="1"/>
  <c r="H6" i="3"/>
  <c r="H6" i="2"/>
  <c r="J23" i="2"/>
  <c r="J33" i="2"/>
  <c r="J37" i="2"/>
  <c r="J40" i="2"/>
  <c r="J55" i="2"/>
  <c r="J15" i="2"/>
  <c r="J47" i="2"/>
  <c r="J6" i="2"/>
  <c r="J11" i="2"/>
  <c r="J14" i="2"/>
  <c r="J43" i="2"/>
  <c r="J46" i="2"/>
  <c r="J49" i="2"/>
  <c r="J53" i="2"/>
  <c r="J56" i="2"/>
  <c r="J35" i="2"/>
  <c r="J38" i="2"/>
  <c r="J13" i="2"/>
  <c r="J16" i="2"/>
  <c r="J41" i="2"/>
  <c r="J45" i="2"/>
  <c r="J48" i="2"/>
  <c r="J33" i="3"/>
  <c r="J36" i="3"/>
  <c r="J11" i="3"/>
  <c r="J14" i="3"/>
  <c r="J39" i="3"/>
  <c r="J43" i="3"/>
  <c r="J46" i="3"/>
  <c r="J21" i="3"/>
  <c r="J31" i="3"/>
  <c r="J35" i="3"/>
  <c r="J38" i="3"/>
  <c r="J53" i="3"/>
  <c r="J3" i="3"/>
  <c r="J13" i="3"/>
  <c r="J23" i="3"/>
  <c r="J27" i="3"/>
  <c r="J30" i="3"/>
  <c r="J45" i="3"/>
  <c r="J55" i="3"/>
  <c r="J12" i="3"/>
  <c r="J44" i="3"/>
  <c r="J32" i="4"/>
  <c r="J35" i="4"/>
  <c r="J24" i="4"/>
  <c r="J27" i="4"/>
  <c r="J56" i="4"/>
  <c r="J16" i="4"/>
  <c r="J19" i="4"/>
  <c r="J48" i="4"/>
  <c r="J51" i="4"/>
  <c r="J40" i="4"/>
  <c r="J43" i="4"/>
  <c r="J25" i="5"/>
  <c r="J40" i="5"/>
  <c r="J47" i="5"/>
  <c r="J56" i="5"/>
  <c r="J17" i="5"/>
  <c r="J23" i="5"/>
  <c r="J33" i="5"/>
  <c r="J39" i="5"/>
  <c r="J10" i="5"/>
  <c r="J16" i="5"/>
  <c r="J19" i="5"/>
  <c r="J26" i="5"/>
  <c r="J32" i="5"/>
  <c r="J35" i="5"/>
  <c r="J42" i="5"/>
  <c r="J52" i="5"/>
  <c r="J55" i="5"/>
  <c r="H3" i="5"/>
  <c r="J12" i="5"/>
  <c r="J28" i="5"/>
  <c r="J45" i="5"/>
  <c r="J16" i="6"/>
  <c r="J42" i="6"/>
  <c r="J48" i="6"/>
  <c r="J54" i="6"/>
  <c r="J27" i="6"/>
  <c r="J53" i="6"/>
  <c r="J26" i="6"/>
  <c r="J32" i="6"/>
  <c r="J34" i="6"/>
  <c r="J40" i="6"/>
  <c r="J17" i="6"/>
  <c r="J25" i="6"/>
  <c r="J33" i="6"/>
  <c r="J41" i="6"/>
  <c r="J49" i="6"/>
  <c r="J57" i="6"/>
  <c r="H7" i="6"/>
  <c r="J13" i="6"/>
  <c r="J21" i="6"/>
  <c r="J29" i="6"/>
  <c r="J37" i="6"/>
  <c r="J45" i="6"/>
  <c r="J15" i="6"/>
  <c r="J23" i="6"/>
  <c r="J31" i="6"/>
  <c r="J39" i="6"/>
  <c r="J47" i="6"/>
  <c r="J55" i="6"/>
  <c r="H2" i="7"/>
  <c r="J3" i="7"/>
  <c r="K6" i="7"/>
  <c r="L6" i="7" s="1"/>
  <c r="K2" i="7"/>
  <c r="J13" i="7"/>
  <c r="J21" i="7"/>
  <c r="J29" i="7"/>
  <c r="J37" i="7"/>
  <c r="J45" i="7"/>
  <c r="J53" i="7"/>
  <c r="J12" i="7"/>
  <c r="J52" i="7"/>
  <c r="H3" i="7"/>
  <c r="K2" i="3"/>
  <c r="L2" i="3" s="1"/>
  <c r="J4" i="5"/>
  <c r="L4" i="5" s="1"/>
  <c r="H4" i="6"/>
  <c r="H2" i="3"/>
  <c r="K6" i="2"/>
  <c r="L6" i="2" s="1"/>
  <c r="K3" i="5"/>
  <c r="K6" i="3"/>
  <c r="L6" i="3" s="1"/>
  <c r="H3" i="4"/>
  <c r="J7" i="6"/>
  <c r="K4" i="2"/>
  <c r="L4" i="2" s="1"/>
  <c r="H4" i="2"/>
  <c r="J7" i="2"/>
  <c r="L7" i="2" s="1"/>
  <c r="K2" i="4"/>
  <c r="J3" i="5"/>
  <c r="K4" i="6"/>
  <c r="L4" i="6" s="1"/>
  <c r="H6" i="7"/>
  <c r="L2" i="7"/>
  <c r="J3" i="4"/>
  <c r="L3" i="4" s="1"/>
  <c r="H4" i="4"/>
  <c r="K7" i="4"/>
  <c r="L7" i="4" s="1"/>
  <c r="L7" i="6"/>
  <c r="H7" i="2"/>
  <c r="H7" i="4"/>
  <c r="H6" i="5"/>
  <c r="I181" i="8"/>
  <c r="I214" i="8"/>
  <c r="I61" i="8"/>
  <c r="I100" i="8"/>
  <c r="I159" i="8"/>
  <c r="I221" i="8"/>
  <c r="I157" i="8"/>
  <c r="I69" i="8"/>
  <c r="I91" i="8"/>
  <c r="I183" i="8"/>
  <c r="I215" i="8"/>
  <c r="I63" i="8"/>
  <c r="I89" i="8"/>
  <c r="I98" i="8"/>
  <c r="I162" i="8"/>
  <c r="I223" i="8"/>
  <c r="H2" i="2"/>
  <c r="H4" i="3"/>
  <c r="L2" i="4"/>
  <c r="H6" i="6"/>
  <c r="H3" i="2"/>
  <c r="H5" i="3"/>
  <c r="H6" i="4"/>
  <c r="H5" i="6"/>
  <c r="J2" i="2"/>
  <c r="L2" i="2" s="1"/>
  <c r="K3" i="3"/>
  <c r="J4" i="3"/>
  <c r="L4" i="3" s="1"/>
  <c r="K5" i="4"/>
  <c r="L5" i="4" s="1"/>
  <c r="H4" i="5"/>
  <c r="J3" i="6"/>
  <c r="K3" i="6"/>
  <c r="H5" i="2"/>
  <c r="J5" i="3"/>
  <c r="H7" i="3"/>
  <c r="J6" i="4"/>
  <c r="H2" i="5"/>
  <c r="H5" i="5"/>
  <c r="H7" i="5"/>
  <c r="J5" i="6"/>
  <c r="J3" i="2"/>
  <c r="K3" i="2"/>
  <c r="K5" i="3"/>
  <c r="K6" i="4"/>
  <c r="J7" i="5"/>
  <c r="K2" i="6"/>
  <c r="L2" i="6" s="1"/>
  <c r="H2" i="6"/>
  <c r="H3" i="6"/>
  <c r="K5" i="6"/>
  <c r="K6" i="6"/>
  <c r="L6" i="6" s="1"/>
  <c r="J5" i="2"/>
  <c r="L5" i="2" s="1"/>
  <c r="J7" i="3"/>
  <c r="L7" i="3" s="1"/>
  <c r="J2" i="5"/>
  <c r="L2" i="5" s="1"/>
  <c r="J5" i="5"/>
  <c r="L5" i="5" s="1"/>
  <c r="K7" i="5"/>
  <c r="K5" i="7"/>
  <c r="L5" i="7" s="1"/>
  <c r="I53" i="8"/>
  <c r="I64" i="8"/>
  <c r="I66" i="8"/>
  <c r="I84" i="8"/>
  <c r="I95" i="8"/>
  <c r="I97" i="8"/>
  <c r="I108" i="8"/>
  <c r="I163" i="8"/>
  <c r="I165" i="8"/>
  <c r="I176" i="8"/>
  <c r="I194" i="8"/>
  <c r="I196" i="8"/>
  <c r="I207" i="8"/>
  <c r="I218" i="8"/>
  <c r="I220" i="8"/>
  <c r="I238" i="8"/>
  <c r="I249" i="8"/>
  <c r="I251" i="8"/>
  <c r="J7" i="7"/>
  <c r="I55" i="8"/>
  <c r="I57" i="8"/>
  <c r="I86" i="8"/>
  <c r="I88" i="8"/>
  <c r="I110" i="8"/>
  <c r="I112" i="8"/>
  <c r="I178" i="8"/>
  <c r="I180" i="8"/>
  <c r="I209" i="8"/>
  <c r="I211" i="8"/>
  <c r="I240" i="8"/>
  <c r="I242" i="8"/>
  <c r="I253" i="8"/>
  <c r="K7" i="7"/>
  <c r="I46" i="8"/>
  <c r="I48" i="8"/>
  <c r="I70" i="8"/>
  <c r="I72" i="8"/>
  <c r="I101" i="8"/>
  <c r="I103" i="8"/>
  <c r="I169" i="8"/>
  <c r="I171" i="8"/>
  <c r="I200" i="8"/>
  <c r="I202" i="8"/>
  <c r="I231" i="8"/>
  <c r="I233" i="8"/>
  <c r="I244" i="8"/>
  <c r="I255" i="8"/>
  <c r="I257" i="8"/>
  <c r="L7" i="7"/>
  <c r="I50" i="8"/>
  <c r="I74" i="8"/>
  <c r="I105" i="8"/>
  <c r="I173" i="8"/>
  <c r="I204" i="8"/>
  <c r="I235" i="8"/>
  <c r="I246" i="8"/>
  <c r="I248" i="8"/>
  <c r="I259" i="8"/>
  <c r="H4" i="7"/>
  <c r="I52" i="8"/>
  <c r="I83" i="8"/>
  <c r="I107" i="8"/>
  <c r="I175" i="8"/>
  <c r="I206" i="8"/>
  <c r="I237" i="8"/>
  <c r="I252" i="8"/>
  <c r="K3" i="7"/>
  <c r="J4" i="7"/>
  <c r="L4" i="7" s="1"/>
  <c r="I243" i="8"/>
  <c r="I49" i="8"/>
  <c r="I73" i="8"/>
  <c r="I104" i="8"/>
  <c r="I172" i="8"/>
  <c r="I203" i="8"/>
  <c r="I234" i="8"/>
  <c r="I258" i="8"/>
  <c r="L3" i="3" l="1"/>
  <c r="L3" i="7"/>
  <c r="L3" i="5"/>
  <c r="L5" i="6"/>
  <c r="L6" i="4"/>
  <c r="L3" i="2"/>
  <c r="L7" i="5"/>
  <c r="L5" i="3"/>
  <c r="L3" i="6"/>
</calcChain>
</file>

<file path=xl/comments1.xml><?xml version="1.0" encoding="utf-8"?>
<comments xmlns="http://schemas.openxmlformats.org/spreadsheetml/2006/main">
  <authors>
    <author>svbb-regner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abgemeldet am 08.10.2020</t>
        </r>
      </text>
    </comment>
    <comment ref="C81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Zehlendorfer SGi am 15.09.2020 abgemeldet</t>
        </r>
      </text>
    </comment>
    <comment ref="C114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10.10.2020</t>
        </r>
      </text>
    </comment>
    <comment ref="C153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abgemeldet am 08.10.2020</t>
        </r>
      </text>
    </comment>
    <comment ref="C155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abgemeldet am 08.10.2020</t>
        </r>
      </text>
    </comment>
    <comment ref="E163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Terminänderung am 16.09.2020</t>
        </r>
      </text>
    </comment>
    <comment ref="E168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Terminänderung am 16.09.2020</t>
        </r>
      </text>
    </comment>
    <comment ref="E185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Terminänderung am 16.09.2020</t>
        </r>
      </text>
    </comment>
    <comment ref="C187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Rudower Schützen am 03.10.2020 abgemeldet
Erbnisse des vorsichtshaber von Lichtenrade am 02.10.2020 zu Hause geschossenen Wettkampfes wieder aus der Tabelle entfernt</t>
        </r>
      </text>
    </comment>
    <comment ref="C190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abgemeldet am 08.10.2020</t>
        </r>
      </text>
    </comment>
    <comment ref="C224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08.10.2020</t>
        </r>
      </text>
    </comment>
  </commentList>
</comments>
</file>

<file path=xl/sharedStrings.xml><?xml version="1.0" encoding="utf-8"?>
<sst xmlns="http://schemas.openxmlformats.org/spreadsheetml/2006/main" count="861" uniqueCount="313">
  <si>
    <t>Nr</t>
  </si>
  <si>
    <t>Platz</t>
  </si>
  <si>
    <t>Verein</t>
  </si>
  <si>
    <t>Punkte</t>
  </si>
  <si>
    <t>Abzug</t>
  </si>
  <si>
    <t>Ringe</t>
  </si>
  <si>
    <t>WK</t>
  </si>
  <si>
    <t>MW</t>
  </si>
  <si>
    <t>PGE</t>
  </si>
  <si>
    <t>STR</t>
  </si>
  <si>
    <t>P1</t>
  </si>
  <si>
    <t>S1</t>
  </si>
  <si>
    <t>R1</t>
  </si>
  <si>
    <t>P2</t>
  </si>
  <si>
    <t>S2</t>
  </si>
  <si>
    <t>R2</t>
  </si>
  <si>
    <t>P3</t>
  </si>
  <si>
    <t>S3</t>
  </si>
  <si>
    <t>R3</t>
  </si>
  <si>
    <t>P4</t>
  </si>
  <si>
    <t>S4</t>
  </si>
  <si>
    <t>R4</t>
  </si>
  <si>
    <t>P5</t>
  </si>
  <si>
    <t>S5</t>
  </si>
  <si>
    <t>R5</t>
  </si>
  <si>
    <t>P6</t>
  </si>
  <si>
    <t>S6</t>
  </si>
  <si>
    <t>R6</t>
  </si>
  <si>
    <t>P7</t>
  </si>
  <si>
    <t>S7</t>
  </si>
  <si>
    <t>R7</t>
  </si>
  <si>
    <t>P8</t>
  </si>
  <si>
    <t>S8</t>
  </si>
  <si>
    <t>R8</t>
  </si>
  <si>
    <t>P9</t>
  </si>
  <si>
    <t>S9</t>
  </si>
  <si>
    <t>R9</t>
  </si>
  <si>
    <t>P10</t>
  </si>
  <si>
    <t>S10</t>
  </si>
  <si>
    <t>R10</t>
  </si>
  <si>
    <t>Jahrg.</t>
  </si>
  <si>
    <t>Name</t>
  </si>
  <si>
    <t>Vorname</t>
  </si>
  <si>
    <t>StrW</t>
  </si>
  <si>
    <t>Gesamt</t>
  </si>
  <si>
    <t>MIN</t>
  </si>
  <si>
    <t>Wettkampftermine - Rundenkampfsaison 2020/2021 - Luftpistole</t>
  </si>
  <si>
    <t>Schützengilde Reinickendorf</t>
  </si>
  <si>
    <t>Reinickendorf</t>
  </si>
  <si>
    <t>A1</t>
  </si>
  <si>
    <t>Altstädtische SGi Brandenburg</t>
  </si>
  <si>
    <t>Brandenburg</t>
  </si>
  <si>
    <t>SVSH</t>
  </si>
  <si>
    <t>Schützenverein Lichtenrade</t>
  </si>
  <si>
    <t>Lichtenrade</t>
  </si>
  <si>
    <t>DJK Spandau</t>
  </si>
  <si>
    <t>Runde</t>
  </si>
  <si>
    <t>Heimmannschaft</t>
  </si>
  <si>
    <t>Gastmannschaft</t>
  </si>
  <si>
    <t>Datum</t>
  </si>
  <si>
    <t>Zeit</t>
  </si>
  <si>
    <t>Wochentag</t>
  </si>
  <si>
    <t>Bemerkungen</t>
  </si>
  <si>
    <t>Berliner Schützengesellschaft</t>
  </si>
  <si>
    <t>BSG</t>
  </si>
  <si>
    <t>A2</t>
  </si>
  <si>
    <t>Rudower Schützen</t>
  </si>
  <si>
    <t>Rudow</t>
  </si>
  <si>
    <t>Schützengemeinschaft Strausberg</t>
  </si>
  <si>
    <t>Strausberg</t>
  </si>
  <si>
    <t>Kleinkaliberschützen Berlin</t>
  </si>
  <si>
    <t>KKS Berlin</t>
  </si>
  <si>
    <t>Zehlendorfer Schützengilde</t>
  </si>
  <si>
    <t>Zehlendorf</t>
  </si>
  <si>
    <t xml:space="preserve"> </t>
  </si>
  <si>
    <t>B1</t>
  </si>
  <si>
    <t>Schützenverein Edelweiß</t>
  </si>
  <si>
    <t>Edelweiß</t>
  </si>
  <si>
    <t>PSV Olympia Berlin</t>
  </si>
  <si>
    <t>PSV Olympia (1)</t>
  </si>
  <si>
    <t>Auflage A</t>
  </si>
  <si>
    <t>Schöneberger Schützengilde</t>
  </si>
  <si>
    <t>Schöneberg</t>
  </si>
  <si>
    <t>PSV Olympia (2)</t>
  </si>
  <si>
    <t>Auflage B</t>
  </si>
  <si>
    <t>SV Dresdenia Berlin</t>
  </si>
  <si>
    <t>Dresdenia</t>
  </si>
  <si>
    <t>BSN Heros Neukölln</t>
  </si>
  <si>
    <t>BSN Heros</t>
  </si>
  <si>
    <t>Schützen-Club Spandau</t>
  </si>
  <si>
    <t>SCS</t>
  </si>
  <si>
    <t>Auflage C</t>
  </si>
  <si>
    <t>B2</t>
  </si>
  <si>
    <t>Rudow (2)</t>
  </si>
  <si>
    <t>Rudow (1)</t>
  </si>
  <si>
    <t>Schützenverein Schönholzer Heide</t>
  </si>
  <si>
    <t>2. Rotte 11:15 Uhr</t>
  </si>
  <si>
    <t>ev. 2. Rotte erfordel.</t>
  </si>
  <si>
    <t>Heimrecht getauscht</t>
  </si>
  <si>
    <t>2. Rotte 11:30 Uhr</t>
  </si>
  <si>
    <t>Tietböl</t>
  </si>
  <si>
    <t>Michael</t>
  </si>
  <si>
    <t>Gadischke</t>
  </si>
  <si>
    <t>Steffen</t>
  </si>
  <si>
    <t>Braitinger</t>
  </si>
  <si>
    <t>Edwin</t>
  </si>
  <si>
    <t>Schlenzig</t>
  </si>
  <si>
    <t>Christian</t>
  </si>
  <si>
    <t>Leitner</t>
  </si>
  <si>
    <t>Dr. Lang</t>
  </si>
  <si>
    <t>Wolfgang</t>
  </si>
  <si>
    <t>Krause</t>
  </si>
  <si>
    <t>Manfred</t>
  </si>
  <si>
    <t>Spielmann</t>
  </si>
  <si>
    <t>Siegfried</t>
  </si>
  <si>
    <t>Hampe</t>
  </si>
  <si>
    <t>Ingolf-Helmut</t>
  </si>
  <si>
    <t>Brüggemann</t>
  </si>
  <si>
    <t>Rausch</t>
  </si>
  <si>
    <t>Ralf</t>
  </si>
  <si>
    <t>Harder</t>
  </si>
  <si>
    <t>Frank</t>
  </si>
  <si>
    <t>Rainer</t>
  </si>
  <si>
    <t>Zimmermann</t>
  </si>
  <si>
    <t>Bernd</t>
  </si>
  <si>
    <t>Jörg</t>
  </si>
  <si>
    <t>Kuners</t>
  </si>
  <si>
    <t>Joachim</t>
  </si>
  <si>
    <t>Bolduan</t>
  </si>
  <si>
    <t>Fabrice</t>
  </si>
  <si>
    <t>Peter</t>
  </si>
  <si>
    <t>Ringelmann</t>
  </si>
  <si>
    <t>Thomas</t>
  </si>
  <si>
    <t>Andy Alexander</t>
  </si>
  <si>
    <t>Hoffkamp-Regin</t>
  </si>
  <si>
    <t>Alphons</t>
  </si>
  <si>
    <t>Backs</t>
  </si>
  <si>
    <t>Dominik</t>
  </si>
  <si>
    <t>Ike</t>
  </si>
  <si>
    <t>Kroll</t>
  </si>
  <si>
    <t>Daniela</t>
  </si>
  <si>
    <t>Jerratsch</t>
  </si>
  <si>
    <t>Alexander</t>
  </si>
  <si>
    <t>Hacker</t>
  </si>
  <si>
    <t>Dessin</t>
  </si>
  <si>
    <t>Hoeppner</t>
  </si>
  <si>
    <t>Harald</t>
  </si>
  <si>
    <t>Koblitz</t>
  </si>
  <si>
    <t>Neele</t>
  </si>
  <si>
    <t>Jähne</t>
  </si>
  <si>
    <t>Svenja</t>
  </si>
  <si>
    <t>Peer</t>
  </si>
  <si>
    <t>Judith</t>
  </si>
  <si>
    <t>Künzel</t>
  </si>
  <si>
    <t>Nagorny</t>
  </si>
  <si>
    <t>Glapa</t>
  </si>
  <si>
    <t>Hans-Luz</t>
  </si>
  <si>
    <t>Bartsch</t>
  </si>
  <si>
    <t>Andrea</t>
  </si>
  <si>
    <t>Gerlach</t>
  </si>
  <si>
    <t>Andreas</t>
  </si>
  <si>
    <t>Münstedt</t>
  </si>
  <si>
    <t>Jürgen</t>
  </si>
  <si>
    <t>Busse</t>
  </si>
  <si>
    <t>Petersohn</t>
  </si>
  <si>
    <t>Rita</t>
  </si>
  <si>
    <t>Thißen</t>
  </si>
  <si>
    <t>Elke</t>
  </si>
  <si>
    <t>Klempert</t>
  </si>
  <si>
    <t>Norbert</t>
  </si>
  <si>
    <t>Heinze</t>
  </si>
  <si>
    <t>Schröter</t>
  </si>
  <si>
    <t>Teschner</t>
  </si>
  <si>
    <t>Scarlett</t>
  </si>
  <si>
    <t>Wulf</t>
  </si>
  <si>
    <t>Sachse</t>
  </si>
  <si>
    <t>Irene</t>
  </si>
  <si>
    <t>Kühnel</t>
  </si>
  <si>
    <t>Klaus-Dieter</t>
  </si>
  <si>
    <t>Compagnini</t>
  </si>
  <si>
    <t>Ralph</t>
  </si>
  <si>
    <t>Krüger</t>
  </si>
  <si>
    <t>Mario</t>
  </si>
  <si>
    <t>Jacob Michael</t>
  </si>
  <si>
    <t>Weber</t>
  </si>
  <si>
    <t>Philippo</t>
  </si>
  <si>
    <t>Nico</t>
  </si>
  <si>
    <t>Mertens</t>
  </si>
  <si>
    <t>Le</t>
  </si>
  <si>
    <t>Wolfe</t>
  </si>
  <si>
    <t>Vivian</t>
  </si>
  <si>
    <t>Neumann</t>
  </si>
  <si>
    <t>Werner</t>
  </si>
  <si>
    <t>Max-Valentin</t>
  </si>
  <si>
    <t>Tuan Anh</t>
  </si>
  <si>
    <t>Auge</t>
  </si>
  <si>
    <t>Kosiol</t>
  </si>
  <si>
    <t>Möller</t>
  </si>
  <si>
    <t>Kirsch</t>
  </si>
  <si>
    <t>Konrad</t>
  </si>
  <si>
    <t>Gorlt</t>
  </si>
  <si>
    <t>Jochims</t>
  </si>
  <si>
    <t>Thorsten</t>
  </si>
  <si>
    <t>Säger</t>
  </si>
  <si>
    <t>Florian</t>
  </si>
  <si>
    <t>Ullrich</t>
  </si>
  <si>
    <t>Voigt</t>
  </si>
  <si>
    <t>Alfred</t>
  </si>
  <si>
    <t>Bialkowski</t>
  </si>
  <si>
    <t>Sas</t>
  </si>
  <si>
    <t>Zoltan</t>
  </si>
  <si>
    <t>Scheulin</t>
  </si>
  <si>
    <t>Tessmer</t>
  </si>
  <si>
    <t>Hellmuth</t>
  </si>
  <si>
    <t>Zeller</t>
  </si>
  <si>
    <t>Kammeyer</t>
  </si>
  <si>
    <t>Gollombeck</t>
  </si>
  <si>
    <t>Uwe</t>
  </si>
  <si>
    <t>Köppen</t>
  </si>
  <si>
    <t>Heiniger</t>
  </si>
  <si>
    <t>Lindemann</t>
  </si>
  <si>
    <t>Knospe</t>
  </si>
  <si>
    <t>Zobel</t>
  </si>
  <si>
    <t>Ronald</t>
  </si>
  <si>
    <t>Hetzer</t>
  </si>
  <si>
    <t>Hartmut</t>
  </si>
  <si>
    <t>Mlynarek</t>
  </si>
  <si>
    <t>Antonio</t>
  </si>
  <si>
    <t>Fijalkowski</t>
  </si>
  <si>
    <t>Klaus-Peter</t>
  </si>
  <si>
    <t>Hartmann</t>
  </si>
  <si>
    <t>Franz</t>
  </si>
  <si>
    <t>Kinsler</t>
  </si>
  <si>
    <t>Nahlik</t>
  </si>
  <si>
    <t>Annekatrin</t>
  </si>
  <si>
    <t>Charline</t>
  </si>
  <si>
    <t>Selle</t>
  </si>
  <si>
    <t>Friedrich</t>
  </si>
  <si>
    <t>Lubos</t>
  </si>
  <si>
    <t>Gust</t>
  </si>
  <si>
    <t>Monika</t>
  </si>
  <si>
    <t>Weller</t>
  </si>
  <si>
    <t>Nikolai</t>
  </si>
  <si>
    <t>Gieske</t>
  </si>
  <si>
    <t>Röseler</t>
  </si>
  <si>
    <t>Bernhard</t>
  </si>
  <si>
    <t>Urbanczyk</t>
  </si>
  <si>
    <t>Lidia</t>
  </si>
  <si>
    <t>Engelhardt</t>
  </si>
  <si>
    <t>Santiago</t>
  </si>
  <si>
    <t>Lingnau</t>
  </si>
  <si>
    <t>Hetsch</t>
  </si>
  <si>
    <t>Vladimir</t>
  </si>
  <si>
    <t>Neitzke</t>
  </si>
  <si>
    <t>Günter</t>
  </si>
  <si>
    <t>Lehmann</t>
  </si>
  <si>
    <t>Hellmann</t>
  </si>
  <si>
    <t>Lothar</t>
  </si>
  <si>
    <t>Schlink</t>
  </si>
  <si>
    <t>Gerhard</t>
  </si>
  <si>
    <t>Axel</t>
  </si>
  <si>
    <t>Hoffmann</t>
  </si>
  <si>
    <t>Druse</t>
  </si>
  <si>
    <t>Glass</t>
  </si>
  <si>
    <t>Schlösinger</t>
  </si>
  <si>
    <t>Bodo</t>
  </si>
  <si>
    <t>Gerloff</t>
  </si>
  <si>
    <t>Olaf</t>
  </si>
  <si>
    <t>Louis</t>
  </si>
  <si>
    <t>Özkan</t>
  </si>
  <si>
    <t>Aksel</t>
  </si>
  <si>
    <t>Tristan</t>
  </si>
  <si>
    <t>Till</t>
  </si>
  <si>
    <t>Holtz</t>
  </si>
  <si>
    <t>Simon</t>
  </si>
  <si>
    <t>Kallweit</t>
  </si>
  <si>
    <t>Hingst</t>
  </si>
  <si>
    <t>Menzel</t>
  </si>
  <si>
    <t>Sebastian</t>
  </si>
  <si>
    <t>Serafin</t>
  </si>
  <si>
    <t>Marcin</t>
  </si>
  <si>
    <t>Overlöper</t>
  </si>
  <si>
    <t>Mara</t>
  </si>
  <si>
    <t>Saskia Heike</t>
  </si>
  <si>
    <t>Stefan Horst</t>
  </si>
  <si>
    <t>Härting</t>
  </si>
  <si>
    <t>Eckehard</t>
  </si>
  <si>
    <t>Bolle</t>
  </si>
  <si>
    <t>Robert</t>
  </si>
  <si>
    <t>Lüdtke</t>
  </si>
  <si>
    <t>Jimmy</t>
  </si>
  <si>
    <t>Shala</t>
  </si>
  <si>
    <t>Gezim</t>
  </si>
  <si>
    <t>Katzor</t>
  </si>
  <si>
    <t>Karimkhani</t>
  </si>
  <si>
    <t>Apollo-Changis</t>
  </si>
  <si>
    <t>Eberhard</t>
  </si>
  <si>
    <t>Boursanoff</t>
  </si>
  <si>
    <t>Brandt</t>
  </si>
  <si>
    <t>Carsten</t>
  </si>
  <si>
    <t>Hameister</t>
  </si>
  <si>
    <t>Kosanke</t>
  </si>
  <si>
    <t>Nitsch</t>
  </si>
  <si>
    <t>Stöckmann</t>
  </si>
  <si>
    <t>Dettloff</t>
  </si>
  <si>
    <t>Sascha</t>
  </si>
  <si>
    <t>Jaehndel</t>
  </si>
  <si>
    <t>Rüdiger</t>
  </si>
  <si>
    <t>Meier</t>
  </si>
  <si>
    <t>Burkhard</t>
  </si>
  <si>
    <t>Matthias</t>
  </si>
  <si>
    <t>Vaorin</t>
  </si>
  <si>
    <t>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</si>
</sst>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/\ mmmm\ yyyy"/>
    <numFmt numFmtId="165" formatCode="d/mmmm\ yyyy\ hh:mm"/>
    <numFmt numFmtId="166" formatCode="0.0"/>
    <numFmt numFmtId="167" formatCode="#0&quot; .&quot;"/>
    <numFmt numFmtId="168" formatCode="0_ ;[Red]\-0\ "/>
    <numFmt numFmtId="169" formatCode="#,##0_ ;[Red]\-#,##0\ "/>
    <numFmt numFmtId="170" formatCode="##0&quot; .&quot;"/>
    <numFmt numFmtId="171" formatCode="dd/mm/yy;@"/>
    <numFmt numFmtId="172" formatCode="dddd"/>
  </numFmts>
  <fonts count="13" x14ac:knownFonts="1">
    <font>
      <sz val="10"/>
      <name val="Arial"/>
      <family val="2"/>
      <charset val="1"/>
    </font>
    <font>
      <sz val="72"/>
      <name val="Monotype Corsiva"/>
      <family val="4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  <font>
      <b/>
      <sz val="10"/>
      <name val="Arial"/>
      <family val="2"/>
      <charset val="1"/>
    </font>
    <font>
      <strike/>
      <sz val="10"/>
      <name val="Arial"/>
      <family val="2"/>
      <charset val="1"/>
    </font>
    <font>
      <b/>
      <sz val="8"/>
      <color rgb="FFFF0000"/>
      <name val="Arial"/>
      <family val="2"/>
      <charset val="1"/>
    </font>
    <font>
      <sz val="14"/>
      <name val="Arial"/>
      <family val="2"/>
      <charset val="1"/>
    </font>
    <font>
      <sz val="36"/>
      <name val="Arial"/>
      <family val="2"/>
      <charset val="1"/>
    </font>
    <font>
      <sz val="7"/>
      <name val="Arial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CC99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CCFFFF"/>
      </patternFill>
    </fill>
    <fill>
      <patternFill patternType="solid">
        <fgColor rgb="FF33CCCC"/>
        <bgColor rgb="FF00CC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protection hidden="1"/>
    </xf>
    <xf numFmtId="166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>
      <alignment vertical="center"/>
    </xf>
    <xf numFmtId="1" fontId="0" fillId="4" borderId="0" xfId="0" applyNumberFormat="1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6" borderId="0" xfId="0" applyNumberFormat="1" applyFill="1" applyAlignment="1">
      <alignment vertical="center"/>
    </xf>
    <xf numFmtId="1" fontId="0" fillId="7" borderId="0" xfId="0" applyNumberFormat="1" applyFill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" fontId="0" fillId="6" borderId="0" xfId="0" applyNumberFormat="1" applyFont="1" applyFill="1" applyAlignment="1">
      <alignment vertical="center"/>
    </xf>
    <xf numFmtId="1" fontId="0" fillId="7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/>
    </xf>
    <xf numFmtId="1" fontId="0" fillId="5" borderId="0" xfId="0" applyNumberFormat="1" applyFont="1" applyFill="1" applyAlignment="1">
      <alignment vertical="center"/>
    </xf>
    <xf numFmtId="1" fontId="0" fillId="3" borderId="0" xfId="0" applyNumberFormat="1" applyFont="1" applyFill="1" applyAlignment="1">
      <alignment vertical="center"/>
    </xf>
    <xf numFmtId="1" fontId="0" fillId="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7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Fill="1" applyBorder="1"/>
    <xf numFmtId="171" fontId="10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0" fillId="8" borderId="1" xfId="0" applyNumberFormat="1" applyFill="1" applyBorder="1"/>
    <xf numFmtId="14" fontId="0" fillId="8" borderId="1" xfId="0" applyNumberForma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172" fontId="0" fillId="8" borderId="1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tabSelected="1" zoomScale="115" zoomScaleNormal="115" workbookViewId="0"/>
  </sheetViews>
  <sheetFormatPr baseColWidth="10" defaultColWidth="0" defaultRowHeight="12.75" zeroHeight="1" x14ac:dyDescent="0.2"/>
  <cols>
    <col min="1" max="1" width="139.7109375" style="1" customWidth="1"/>
    <col min="2" max="1024" width="11.5703125" style="1" hidden="1" customWidth="1"/>
    <col min="1025" max="16384" width="11.5703125" hidden="1"/>
  </cols>
  <sheetData>
    <row r="1" spans="1:245" ht="96" x14ac:dyDescent="0.2">
      <c r="A1" s="2">
        <v>44136</v>
      </c>
      <c r="IK1" s="3"/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1.570312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3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6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Termine!C2</f>
        <v>Schützengilde Reinickendorf</v>
      </c>
      <c r="F2" s="19"/>
      <c r="G2" s="9" t="str">
        <f>Termine!E2</f>
        <v>Reinickendorf</v>
      </c>
      <c r="H2" s="20">
        <f t="shared" ref="H2:H7" si="0">IF(E2&gt;" ",N2-O2," ")</f>
        <v>0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1974</v>
      </c>
      <c r="K2" s="10">
        <f t="shared" ref="K2:K7" si="3">IF(E2&gt;" ",COUNT(R2,U2,X2,AA2,AD2,AG2,AJ2,AM2,AP2,AS2)," ")</f>
        <v>2</v>
      </c>
      <c r="L2" s="22">
        <f t="shared" ref="L2:L7" si="4">IF(E2&gt;" ",J2/K2," ")</f>
        <v>987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>
        <v>984</v>
      </c>
      <c r="V2" s="24"/>
      <c r="W2" s="24"/>
      <c r="X2" s="24">
        <v>990</v>
      </c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Termine!C3</f>
        <v xml:space="preserve"> </v>
      </c>
      <c r="F3" s="19"/>
      <c r="G3" s="9" t="str">
        <f>Termine!E3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8"/>
      <c r="D4" s="18"/>
      <c r="E4" s="19" t="str">
        <f>Termine!C4</f>
        <v>Altstädtische SGi Brandenburg</v>
      </c>
      <c r="F4" s="19"/>
      <c r="G4" s="9" t="str">
        <f>Termine!E4</f>
        <v>Brandenburg</v>
      </c>
      <c r="H4" s="20">
        <f t="shared" si="0"/>
        <v>0</v>
      </c>
      <c r="I4" s="10" t="str">
        <f t="shared" si="1"/>
        <v xml:space="preserve"> </v>
      </c>
      <c r="J4" s="21">
        <f t="shared" si="2"/>
        <v>1031</v>
      </c>
      <c r="K4" s="10">
        <f t="shared" si="3"/>
        <v>1</v>
      </c>
      <c r="L4" s="22">
        <f t="shared" si="4"/>
        <v>1031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>
        <v>1031</v>
      </c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8"/>
      <c r="D5" s="18"/>
      <c r="E5" s="19" t="str">
        <f>Termine!C5</f>
        <v xml:space="preserve"> </v>
      </c>
      <c r="F5" s="19"/>
      <c r="G5" s="9" t="str">
        <f>Termine!E5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s="41" customFormat="1" x14ac:dyDescent="0.2">
      <c r="A6" s="29">
        <v>5</v>
      </c>
      <c r="B6" s="30"/>
      <c r="C6" s="6"/>
      <c r="D6" s="31"/>
      <c r="E6" s="19" t="str">
        <f>Termine!C6</f>
        <v>Schützenverein Lichtenrade</v>
      </c>
      <c r="F6" s="19"/>
      <c r="G6" s="9" t="str">
        <f>Termine!E6</f>
        <v>Lichtenrade</v>
      </c>
      <c r="H6" s="20">
        <f t="shared" si="0"/>
        <v>4</v>
      </c>
      <c r="I6" s="32" t="str">
        <f t="shared" si="1"/>
        <v xml:space="preserve"> </v>
      </c>
      <c r="J6" s="33">
        <f t="shared" si="2"/>
        <v>2063</v>
      </c>
      <c r="K6" s="32">
        <f t="shared" si="3"/>
        <v>2</v>
      </c>
      <c r="L6" s="34">
        <f t="shared" si="4"/>
        <v>1031.5</v>
      </c>
      <c r="M6" s="32"/>
      <c r="N6" s="30">
        <f t="shared" si="5"/>
        <v>4</v>
      </c>
      <c r="O6" s="30">
        <f t="shared" si="5"/>
        <v>0</v>
      </c>
      <c r="P6" s="35">
        <v>2</v>
      </c>
      <c r="Q6" s="35"/>
      <c r="R6" s="35">
        <v>1031</v>
      </c>
      <c r="S6" s="36"/>
      <c r="T6" s="36"/>
      <c r="U6" s="36"/>
      <c r="V6" s="37">
        <v>2</v>
      </c>
      <c r="W6" s="37"/>
      <c r="X6" s="37">
        <v>1032</v>
      </c>
      <c r="Y6" s="35"/>
      <c r="Z6" s="35"/>
      <c r="AA6" s="35"/>
      <c r="AB6" s="38"/>
      <c r="AC6" s="38"/>
      <c r="AD6" s="38"/>
      <c r="AE6" s="36"/>
      <c r="AF6" s="36"/>
      <c r="AG6" s="36"/>
      <c r="AH6" s="35"/>
      <c r="AI6" s="35"/>
      <c r="AJ6" s="35"/>
      <c r="AK6" s="39"/>
      <c r="AL6" s="39"/>
      <c r="AM6" s="39"/>
      <c r="AN6" s="36"/>
      <c r="AO6" s="36"/>
      <c r="AP6" s="36"/>
      <c r="AQ6" s="40"/>
      <c r="AR6" s="40"/>
      <c r="AS6" s="40"/>
    </row>
    <row r="7" spans="1:45" s="42" customFormat="1" x14ac:dyDescent="0.2">
      <c r="A7" s="17">
        <v>6</v>
      </c>
      <c r="B7" s="8"/>
      <c r="C7" s="6"/>
      <c r="D7" s="18"/>
      <c r="E7" s="19" t="str">
        <f>Termine!C7</f>
        <v>Schützenverein Edelweiß</v>
      </c>
      <c r="F7" s="19"/>
      <c r="G7" s="9" t="str">
        <f>Termine!E7</f>
        <v>Edelweiß</v>
      </c>
      <c r="H7" s="20">
        <f t="shared" si="0"/>
        <v>4</v>
      </c>
      <c r="I7" s="10" t="str">
        <f t="shared" si="1"/>
        <v xml:space="preserve"> </v>
      </c>
      <c r="J7" s="21">
        <f t="shared" si="2"/>
        <v>3070</v>
      </c>
      <c r="K7" s="10">
        <f t="shared" si="3"/>
        <v>3</v>
      </c>
      <c r="L7" s="22">
        <f t="shared" si="4"/>
        <v>1023.3333333333334</v>
      </c>
      <c r="M7" s="10"/>
      <c r="N7" s="8">
        <f t="shared" si="5"/>
        <v>4</v>
      </c>
      <c r="O7" s="8">
        <f t="shared" si="5"/>
        <v>0</v>
      </c>
      <c r="P7" s="28"/>
      <c r="Q7" s="28"/>
      <c r="R7" s="28">
        <v>1005</v>
      </c>
      <c r="S7" s="23">
        <v>2</v>
      </c>
      <c r="T7" s="23"/>
      <c r="U7" s="23">
        <v>1030</v>
      </c>
      <c r="V7" s="28">
        <v>2</v>
      </c>
      <c r="W7" s="28"/>
      <c r="X7" s="28">
        <v>1035</v>
      </c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x14ac:dyDescent="0.2">
      <c r="A10" s="17">
        <v>11</v>
      </c>
      <c r="C10" s="46">
        <v>1957</v>
      </c>
      <c r="D10" s="18"/>
      <c r="E10" s="7" t="s">
        <v>241</v>
      </c>
      <c r="F10" s="7" t="s">
        <v>242</v>
      </c>
      <c r="G10" s="9" t="str">
        <f>Termine!$E$2</f>
        <v>Reinickendorf</v>
      </c>
      <c r="H10" s="21">
        <f t="shared" ref="H10:H57" si="6">SUM(R10,U10,X10,AA10,AD10,AG10,AJ10,AM10,AP10,AS10)</f>
        <v>672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672</v>
      </c>
      <c r="K10" s="10">
        <f t="shared" ref="K10:K57" si="9">COUNTA(R10,U10,X10,AA10,AD10,AG10,AJ10,AM10,AP10,AS10)</f>
        <v>2</v>
      </c>
      <c r="L10" s="11">
        <f t="shared" ref="L10:L57" si="10">IF(K10&gt;0,H10/K10,0)</f>
        <v>336</v>
      </c>
      <c r="M10" s="10">
        <f t="shared" ref="M10:M57" si="11">MIN(R10,U10,X10,AA10,AD10,AG10,AJ10,AM10,AP10,AS10)</f>
        <v>336</v>
      </c>
      <c r="U10" s="8">
        <v>336</v>
      </c>
      <c r="X10" s="8">
        <v>336</v>
      </c>
    </row>
    <row r="11" spans="1:45" x14ac:dyDescent="0.2">
      <c r="A11" s="17">
        <v>12</v>
      </c>
      <c r="C11" s="46">
        <v>1977</v>
      </c>
      <c r="D11" s="18"/>
      <c r="E11" s="7" t="s">
        <v>243</v>
      </c>
      <c r="F11" s="7" t="s">
        <v>127</v>
      </c>
      <c r="G11" s="9" t="str">
        <f>Termine!$E$2</f>
        <v>Reinickendorf</v>
      </c>
      <c r="H11" s="21">
        <f t="shared" si="6"/>
        <v>652</v>
      </c>
      <c r="I11" s="10">
        <f t="shared" si="7"/>
        <v>0</v>
      </c>
      <c r="J11" s="47">
        <f t="shared" si="8"/>
        <v>652</v>
      </c>
      <c r="K11" s="10">
        <f t="shared" si="9"/>
        <v>2</v>
      </c>
      <c r="L11" s="11">
        <f t="shared" si="10"/>
        <v>326</v>
      </c>
      <c r="M11" s="10">
        <f t="shared" si="11"/>
        <v>321</v>
      </c>
      <c r="U11" s="8">
        <v>321</v>
      </c>
      <c r="X11" s="8">
        <v>331</v>
      </c>
    </row>
    <row r="12" spans="1:45" x14ac:dyDescent="0.2">
      <c r="A12" s="17">
        <v>13</v>
      </c>
      <c r="C12" s="46">
        <v>1955</v>
      </c>
      <c r="D12" s="18"/>
      <c r="E12" s="7" t="s">
        <v>244</v>
      </c>
      <c r="F12" s="7" t="s">
        <v>245</v>
      </c>
      <c r="G12" s="9" t="str">
        <f>Termine!$E$2</f>
        <v>Reinickendorf</v>
      </c>
      <c r="H12" s="21">
        <f t="shared" si="6"/>
        <v>643</v>
      </c>
      <c r="I12" s="10">
        <f t="shared" si="7"/>
        <v>0</v>
      </c>
      <c r="J12" s="47">
        <f t="shared" si="8"/>
        <v>643</v>
      </c>
      <c r="K12" s="10">
        <f t="shared" si="9"/>
        <v>2</v>
      </c>
      <c r="L12" s="11">
        <f t="shared" si="10"/>
        <v>321.5</v>
      </c>
      <c r="M12" s="10">
        <f t="shared" si="11"/>
        <v>319</v>
      </c>
      <c r="U12" s="8">
        <v>324</v>
      </c>
      <c r="X12" s="8">
        <v>319</v>
      </c>
    </row>
    <row r="13" spans="1:45" x14ac:dyDescent="0.2">
      <c r="A13" s="17">
        <v>14</v>
      </c>
      <c r="C13" s="6">
        <v>2001</v>
      </c>
      <c r="D13" s="18"/>
      <c r="E13" s="7" t="s">
        <v>246</v>
      </c>
      <c r="F13" s="7" t="s">
        <v>247</v>
      </c>
      <c r="G13" s="9" t="str">
        <f>Termine!$E$2</f>
        <v>Reinickendorf</v>
      </c>
      <c r="H13" s="21">
        <f t="shared" si="6"/>
        <v>647</v>
      </c>
      <c r="I13" s="10">
        <f t="shared" si="7"/>
        <v>0</v>
      </c>
      <c r="J13" s="47">
        <f t="shared" si="8"/>
        <v>647</v>
      </c>
      <c r="K13" s="10">
        <f t="shared" si="9"/>
        <v>2</v>
      </c>
      <c r="L13" s="11">
        <f t="shared" si="10"/>
        <v>323.5</v>
      </c>
      <c r="M13" s="10">
        <f t="shared" si="11"/>
        <v>323</v>
      </c>
      <c r="U13" s="8">
        <v>324</v>
      </c>
      <c r="X13" s="8">
        <v>323</v>
      </c>
    </row>
    <row r="14" spans="1:45" x14ac:dyDescent="0.2">
      <c r="A14" s="17">
        <v>15</v>
      </c>
      <c r="C14" s="6">
        <v>1977</v>
      </c>
      <c r="D14" s="18"/>
      <c r="E14" s="7" t="s">
        <v>248</v>
      </c>
      <c r="F14" s="7" t="s">
        <v>249</v>
      </c>
      <c r="G14" s="9" t="str">
        <f>Termine!$E$2</f>
        <v>Reinickendorf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hidden="1" x14ac:dyDescent="0.2">
      <c r="A15" s="17">
        <v>16</v>
      </c>
      <c r="D15" s="18"/>
      <c r="E15" s="7"/>
      <c r="F15" s="7"/>
      <c r="G15" s="9" t="str">
        <f>Termine!$E$2</f>
        <v>Reinickendorf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17">
        <v>17</v>
      </c>
      <c r="D16" s="18"/>
      <c r="E16" s="7"/>
      <c r="F16" s="7"/>
      <c r="G16" s="9" t="str">
        <f>Termine!$E$2</f>
        <v>Reinickendorf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45" hidden="1" x14ac:dyDescent="0.2">
      <c r="A17" s="17">
        <v>18</v>
      </c>
      <c r="D17" s="18"/>
      <c r="E17" s="7"/>
      <c r="F17" s="7"/>
      <c r="G17" s="9" t="str">
        <f>Termine!$E$2</f>
        <v>Reinickendorf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45" hidden="1" x14ac:dyDescent="0.2">
      <c r="A18" s="17">
        <v>21</v>
      </c>
      <c r="D18" s="18"/>
      <c r="G18" s="9" t="str">
        <f>Termine!$E$3</f>
        <v xml:space="preserve"> </v>
      </c>
      <c r="H18" s="21">
        <f t="shared" si="6"/>
        <v>0</v>
      </c>
      <c r="I18" s="10">
        <f t="shared" si="7"/>
        <v>0</v>
      </c>
      <c r="J18" s="47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45" hidden="1" x14ac:dyDescent="0.2">
      <c r="A19" s="17">
        <v>22</v>
      </c>
      <c r="D19" s="18"/>
      <c r="E19" s="7"/>
      <c r="F19" s="7"/>
      <c r="G19" s="9" t="str">
        <f>Termine!$E$3</f>
        <v xml:space="preserve"> </v>
      </c>
      <c r="H19" s="21">
        <f t="shared" si="6"/>
        <v>0</v>
      </c>
      <c r="I19" s="10">
        <f t="shared" si="7"/>
        <v>0</v>
      </c>
      <c r="J19" s="47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45" hidden="1" x14ac:dyDescent="0.2">
      <c r="A20" s="17">
        <v>23</v>
      </c>
      <c r="D20" s="18"/>
      <c r="E20" s="7"/>
      <c r="F20" s="7"/>
      <c r="G20" s="9" t="str">
        <f>Termine!$E$3</f>
        <v xml:space="preserve"> </v>
      </c>
      <c r="H20" s="21">
        <f t="shared" si="6"/>
        <v>0</v>
      </c>
      <c r="I20" s="10">
        <f t="shared" si="7"/>
        <v>0</v>
      </c>
      <c r="J20" s="47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45" hidden="1" x14ac:dyDescent="0.2">
      <c r="A21" s="17">
        <v>24</v>
      </c>
      <c r="B21" s="48"/>
      <c r="D21" s="18"/>
      <c r="E21" s="7"/>
      <c r="F21" s="7"/>
      <c r="G21" s="9" t="str">
        <f>Termine!$E$3</f>
        <v xml:space="preserve"> </v>
      </c>
      <c r="H21" s="21">
        <f t="shared" si="6"/>
        <v>0</v>
      </c>
      <c r="I21" s="10">
        <f t="shared" si="7"/>
        <v>0</v>
      </c>
      <c r="J21" s="47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45" s="42" customFormat="1" hidden="1" x14ac:dyDescent="0.2">
      <c r="A22" s="17">
        <v>25</v>
      </c>
      <c r="B22" s="48"/>
      <c r="C22" s="6"/>
      <c r="D22" s="18"/>
      <c r="E22" s="7"/>
      <c r="F22" s="7"/>
      <c r="G22" s="9" t="str">
        <f>Termine!$E$3</f>
        <v xml:space="preserve"> </v>
      </c>
      <c r="H22" s="21">
        <f t="shared" si="6"/>
        <v>0</v>
      </c>
      <c r="I22" s="10">
        <f t="shared" si="7"/>
        <v>0</v>
      </c>
      <c r="J22" s="47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42" customFormat="1" hidden="1" x14ac:dyDescent="0.2">
      <c r="A23" s="17">
        <v>26</v>
      </c>
      <c r="B23" s="5"/>
      <c r="C23" s="6"/>
      <c r="D23" s="18"/>
      <c r="E23" s="7"/>
      <c r="F23" s="7"/>
      <c r="G23" s="9" t="str">
        <f>Termine!$E$3</f>
        <v xml:space="preserve"> </v>
      </c>
      <c r="H23" s="21">
        <f t="shared" si="6"/>
        <v>0</v>
      </c>
      <c r="I23" s="10">
        <f t="shared" si="7"/>
        <v>0</v>
      </c>
      <c r="J23" s="47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42" customFormat="1" hidden="1" x14ac:dyDescent="0.2">
      <c r="A24" s="17">
        <v>27</v>
      </c>
      <c r="B24" s="5"/>
      <c r="C24" s="6"/>
      <c r="D24" s="18"/>
      <c r="E24" s="7"/>
      <c r="F24" s="7"/>
      <c r="G24" s="9" t="str">
        <f>Termine!$E$3</f>
        <v xml:space="preserve"> 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42" customFormat="1" hidden="1" x14ac:dyDescent="0.2">
      <c r="A25" s="17">
        <v>28</v>
      </c>
      <c r="B25" s="5"/>
      <c r="C25" s="6"/>
      <c r="D25" s="18"/>
      <c r="E25" s="7"/>
      <c r="F25" s="7"/>
      <c r="G25" s="9" t="str">
        <f>Termine!$E$3</f>
        <v xml:space="preserve"> 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">
      <c r="A26" s="17">
        <v>31</v>
      </c>
      <c r="B26" s="48"/>
      <c r="C26" s="6">
        <v>1980</v>
      </c>
      <c r="D26" s="18"/>
      <c r="E26" s="8" t="s">
        <v>302</v>
      </c>
      <c r="F26" s="8" t="s">
        <v>160</v>
      </c>
      <c r="G26" s="9" t="str">
        <f>Termine!$E$4</f>
        <v>Brandenburg</v>
      </c>
      <c r="H26" s="21">
        <f t="shared" si="6"/>
        <v>361</v>
      </c>
      <c r="I26" s="10">
        <f t="shared" si="7"/>
        <v>0</v>
      </c>
      <c r="J26" s="47">
        <f t="shared" si="8"/>
        <v>361</v>
      </c>
      <c r="K26" s="10">
        <f t="shared" si="9"/>
        <v>1</v>
      </c>
      <c r="L26" s="11">
        <f t="shared" si="10"/>
        <v>361</v>
      </c>
      <c r="M26" s="10">
        <f t="shared" si="11"/>
        <v>361</v>
      </c>
      <c r="X26" s="8">
        <v>361</v>
      </c>
    </row>
    <row r="27" spans="1:45" x14ac:dyDescent="0.2">
      <c r="A27" s="17">
        <v>32</v>
      </c>
      <c r="B27" s="48"/>
      <c r="C27" s="6">
        <v>1978</v>
      </c>
      <c r="D27" s="18"/>
      <c r="E27" s="8" t="s">
        <v>303</v>
      </c>
      <c r="F27" s="8" t="s">
        <v>310</v>
      </c>
      <c r="G27" s="9" t="str">
        <f>Termine!$E$4</f>
        <v>Brandenburg</v>
      </c>
      <c r="H27" s="21">
        <f t="shared" si="6"/>
        <v>336</v>
      </c>
      <c r="I27" s="10">
        <f t="shared" si="7"/>
        <v>0</v>
      </c>
      <c r="J27" s="47">
        <f t="shared" si="8"/>
        <v>336</v>
      </c>
      <c r="K27" s="10">
        <f t="shared" si="9"/>
        <v>1</v>
      </c>
      <c r="L27" s="11">
        <f t="shared" si="10"/>
        <v>336</v>
      </c>
      <c r="M27" s="10">
        <f t="shared" si="11"/>
        <v>336</v>
      </c>
      <c r="X27" s="8">
        <v>336</v>
      </c>
    </row>
    <row r="28" spans="1:45" x14ac:dyDescent="0.2">
      <c r="A28" s="17">
        <v>33</v>
      </c>
      <c r="B28" s="48"/>
      <c r="C28" s="6">
        <v>1985</v>
      </c>
      <c r="D28" s="18"/>
      <c r="E28" s="8" t="s">
        <v>304</v>
      </c>
      <c r="F28" s="8" t="s">
        <v>305</v>
      </c>
      <c r="G28" s="9" t="str">
        <f>Termine!$E$4</f>
        <v>Brandenburg</v>
      </c>
      <c r="H28" s="21">
        <f t="shared" si="6"/>
        <v>0</v>
      </c>
      <c r="I28" s="10">
        <f t="shared" si="7"/>
        <v>0</v>
      </c>
      <c r="J28" s="47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45" x14ac:dyDescent="0.2">
      <c r="A29" s="17">
        <v>34</v>
      </c>
      <c r="B29" s="48"/>
      <c r="C29" s="6">
        <v>1982</v>
      </c>
      <c r="D29" s="18"/>
      <c r="E29" s="8" t="s">
        <v>306</v>
      </c>
      <c r="F29" s="8" t="s">
        <v>307</v>
      </c>
      <c r="G29" s="9" t="str">
        <f>Termine!$E$4</f>
        <v>Brandenburg</v>
      </c>
      <c r="H29" s="21">
        <f t="shared" si="6"/>
        <v>306</v>
      </c>
      <c r="I29" s="10">
        <f t="shared" si="7"/>
        <v>0</v>
      </c>
      <c r="J29" s="47">
        <f t="shared" si="8"/>
        <v>306</v>
      </c>
      <c r="K29" s="10">
        <f t="shared" si="9"/>
        <v>1</v>
      </c>
      <c r="L29" s="11">
        <f t="shared" si="10"/>
        <v>306</v>
      </c>
      <c r="M29" s="10">
        <f t="shared" si="11"/>
        <v>306</v>
      </c>
      <c r="X29" s="8">
        <v>306</v>
      </c>
    </row>
    <row r="30" spans="1:45" x14ac:dyDescent="0.2">
      <c r="A30" s="17">
        <v>35</v>
      </c>
      <c r="B30" s="48"/>
      <c r="C30" s="6">
        <v>1958</v>
      </c>
      <c r="D30" s="18"/>
      <c r="E30" s="8" t="s">
        <v>308</v>
      </c>
      <c r="F30" s="8" t="s">
        <v>309</v>
      </c>
      <c r="G30" s="9" t="str">
        <f>Termine!$E$4</f>
        <v>Brandenburg</v>
      </c>
      <c r="H30" s="21">
        <f t="shared" si="6"/>
        <v>334</v>
      </c>
      <c r="I30" s="10">
        <f t="shared" si="7"/>
        <v>0</v>
      </c>
      <c r="J30" s="47">
        <f t="shared" si="8"/>
        <v>334</v>
      </c>
      <c r="K30" s="10">
        <f t="shared" si="9"/>
        <v>1</v>
      </c>
      <c r="L30" s="11">
        <f t="shared" si="10"/>
        <v>334</v>
      </c>
      <c r="M30" s="10">
        <f t="shared" si="11"/>
        <v>334</v>
      </c>
      <c r="X30" s="8">
        <v>334</v>
      </c>
    </row>
    <row r="31" spans="1:45" x14ac:dyDescent="0.2">
      <c r="A31" s="17">
        <v>36</v>
      </c>
      <c r="B31" s="48"/>
      <c r="C31" s="6">
        <v>1990</v>
      </c>
      <c r="D31" s="18"/>
      <c r="E31" s="8" t="s">
        <v>311</v>
      </c>
      <c r="F31" s="8" t="s">
        <v>312</v>
      </c>
      <c r="G31" s="9" t="str">
        <f>Termine!$E$4</f>
        <v>Brandenburg</v>
      </c>
      <c r="H31" s="21">
        <f t="shared" si="6"/>
        <v>318</v>
      </c>
      <c r="I31" s="10">
        <f t="shared" si="7"/>
        <v>0</v>
      </c>
      <c r="J31" s="47">
        <f t="shared" si="8"/>
        <v>318</v>
      </c>
      <c r="K31" s="10">
        <f t="shared" si="9"/>
        <v>1</v>
      </c>
      <c r="L31" s="11">
        <f t="shared" si="10"/>
        <v>318</v>
      </c>
      <c r="M31" s="10">
        <f t="shared" si="11"/>
        <v>318</v>
      </c>
      <c r="X31" s="8">
        <v>318</v>
      </c>
    </row>
    <row r="32" spans="1:45" hidden="1" x14ac:dyDescent="0.2">
      <c r="A32" s="17">
        <v>37</v>
      </c>
      <c r="B32" s="48"/>
      <c r="D32" s="18"/>
      <c r="G32" s="9" t="str">
        <f>Termine!$E$4</f>
        <v>Brandenburg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45" hidden="1" x14ac:dyDescent="0.2">
      <c r="A33" s="17">
        <v>38</v>
      </c>
      <c r="B33" s="48"/>
      <c r="D33" s="18"/>
      <c r="G33" s="9" t="str">
        <f>Termine!$E$4</f>
        <v>Brandenburg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45" hidden="1" x14ac:dyDescent="0.2">
      <c r="A34" s="17">
        <v>41</v>
      </c>
      <c r="D34" s="18"/>
      <c r="E34" s="30"/>
      <c r="F34" s="30"/>
      <c r="G34" s="9" t="str">
        <f>Termine!$E$5</f>
        <v xml:space="preserve"> </v>
      </c>
      <c r="H34" s="21">
        <f t="shared" si="6"/>
        <v>0</v>
      </c>
      <c r="I34" s="10">
        <f t="shared" si="7"/>
        <v>0</v>
      </c>
      <c r="J34" s="47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45" hidden="1" x14ac:dyDescent="0.2">
      <c r="A35" s="17">
        <v>42</v>
      </c>
      <c r="D35" s="18"/>
      <c r="E35" s="30"/>
      <c r="F35" s="30"/>
      <c r="G35" s="9" t="str">
        <f>Termine!$E$5</f>
        <v xml:space="preserve"> </v>
      </c>
      <c r="H35" s="21">
        <f t="shared" si="6"/>
        <v>0</v>
      </c>
      <c r="I35" s="10">
        <f t="shared" si="7"/>
        <v>0</v>
      </c>
      <c r="J35" s="47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45" hidden="1" x14ac:dyDescent="0.2">
      <c r="A36" s="17">
        <v>43</v>
      </c>
      <c r="B36" s="48"/>
      <c r="D36" s="18"/>
      <c r="E36" s="30"/>
      <c r="F36" s="30"/>
      <c r="G36" s="9" t="str">
        <f>Termine!$E$5</f>
        <v xml:space="preserve"> </v>
      </c>
      <c r="H36" s="21">
        <f t="shared" si="6"/>
        <v>0</v>
      </c>
      <c r="I36" s="10">
        <f t="shared" si="7"/>
        <v>0</v>
      </c>
      <c r="J36" s="47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45" hidden="1" x14ac:dyDescent="0.2">
      <c r="A37" s="17">
        <v>44</v>
      </c>
      <c r="D37" s="18"/>
      <c r="E37" s="30"/>
      <c r="F37" s="30"/>
      <c r="G37" s="9" t="str">
        <f>Termine!$E$5</f>
        <v xml:space="preserve"> </v>
      </c>
      <c r="H37" s="21">
        <f t="shared" si="6"/>
        <v>0</v>
      </c>
      <c r="I37" s="10">
        <f t="shared" si="7"/>
        <v>0</v>
      </c>
      <c r="J37" s="47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45" hidden="1" x14ac:dyDescent="0.2">
      <c r="A38" s="17">
        <v>45</v>
      </c>
      <c r="B38" s="48"/>
      <c r="D38" s="18"/>
      <c r="E38" s="30"/>
      <c r="F38" s="30"/>
      <c r="G38" s="9" t="str">
        <f>Termine!$E$5</f>
        <v xml:space="preserve"> </v>
      </c>
      <c r="H38" s="21">
        <f t="shared" si="6"/>
        <v>0</v>
      </c>
      <c r="I38" s="10">
        <f t="shared" si="7"/>
        <v>0</v>
      </c>
      <c r="J38" s="47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45" hidden="1" x14ac:dyDescent="0.2">
      <c r="A39" s="17">
        <v>46</v>
      </c>
      <c r="B39" s="48"/>
      <c r="D39" s="18"/>
      <c r="E39" s="30"/>
      <c r="F39" s="30"/>
      <c r="G39" s="9" t="str">
        <f>Termine!$E$5</f>
        <v xml:space="preserve"> 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45" hidden="1" x14ac:dyDescent="0.2">
      <c r="A40" s="17">
        <v>47</v>
      </c>
      <c r="B40" s="48"/>
      <c r="D40" s="18"/>
      <c r="G40" s="9" t="str">
        <f>Termine!$E$5</f>
        <v xml:space="preserve"> 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45" hidden="1" x14ac:dyDescent="0.2">
      <c r="A41" s="17">
        <v>48</v>
      </c>
      <c r="D41" s="18"/>
      <c r="G41" s="9" t="str">
        <f>Termine!$E$5</f>
        <v xml:space="preserve"> 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45" s="41" customFormat="1" x14ac:dyDescent="0.2">
      <c r="A42" s="29">
        <v>51</v>
      </c>
      <c r="B42" s="5"/>
      <c r="C42" s="6">
        <v>1952</v>
      </c>
      <c r="D42" s="18"/>
      <c r="E42" s="30" t="s">
        <v>145</v>
      </c>
      <c r="F42" s="30" t="s">
        <v>146</v>
      </c>
      <c r="G42" s="9" t="str">
        <f>Termine!$E$6</f>
        <v>Lichtenrade</v>
      </c>
      <c r="H42" s="33">
        <f t="shared" si="6"/>
        <v>609</v>
      </c>
      <c r="I42" s="10">
        <f t="shared" si="7"/>
        <v>0</v>
      </c>
      <c r="J42" s="47">
        <f t="shared" si="8"/>
        <v>609</v>
      </c>
      <c r="K42" s="10">
        <f t="shared" si="9"/>
        <v>2</v>
      </c>
      <c r="L42" s="49">
        <f t="shared" si="10"/>
        <v>304.5</v>
      </c>
      <c r="M42" s="32">
        <f t="shared" si="11"/>
        <v>303</v>
      </c>
      <c r="N42" s="30"/>
      <c r="O42" s="30"/>
      <c r="P42" s="30"/>
      <c r="Q42" s="30"/>
      <c r="R42" s="30">
        <v>303</v>
      </c>
      <c r="S42" s="30"/>
      <c r="T42" s="30"/>
      <c r="U42" s="30"/>
      <c r="V42" s="30"/>
      <c r="W42" s="30"/>
      <c r="X42" s="30">
        <v>306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s="41" customFormat="1" x14ac:dyDescent="0.2">
      <c r="A43" s="29">
        <v>52</v>
      </c>
      <c r="B43" s="5"/>
      <c r="C43" s="6">
        <v>1989</v>
      </c>
      <c r="D43" s="18"/>
      <c r="E43" s="30" t="s">
        <v>147</v>
      </c>
      <c r="F43" s="30" t="s">
        <v>148</v>
      </c>
      <c r="G43" s="9" t="str">
        <f>Termine!$E$6</f>
        <v>Lichtenrade</v>
      </c>
      <c r="H43" s="33">
        <f t="shared" si="6"/>
        <v>690</v>
      </c>
      <c r="I43" s="10">
        <f t="shared" si="7"/>
        <v>0</v>
      </c>
      <c r="J43" s="47">
        <f t="shared" si="8"/>
        <v>690</v>
      </c>
      <c r="K43" s="10">
        <f t="shared" si="9"/>
        <v>2</v>
      </c>
      <c r="L43" s="49">
        <f t="shared" si="10"/>
        <v>345</v>
      </c>
      <c r="M43" s="32">
        <f t="shared" si="11"/>
        <v>338</v>
      </c>
      <c r="N43" s="30"/>
      <c r="O43" s="30"/>
      <c r="P43" s="30"/>
      <c r="Q43" s="30"/>
      <c r="R43" s="30">
        <v>352</v>
      </c>
      <c r="S43" s="30"/>
      <c r="T43" s="30"/>
      <c r="U43" s="30"/>
      <c r="V43" s="30"/>
      <c r="W43" s="30"/>
      <c r="X43" s="30">
        <v>338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s="41" customFormat="1" x14ac:dyDescent="0.2">
      <c r="A44" s="29">
        <v>53</v>
      </c>
      <c r="B44" s="5"/>
      <c r="C44" s="6">
        <v>1981</v>
      </c>
      <c r="D44" s="18"/>
      <c r="E44" s="30" t="s">
        <v>149</v>
      </c>
      <c r="F44" s="30" t="s">
        <v>150</v>
      </c>
      <c r="G44" s="9" t="str">
        <f>Termine!$E$6</f>
        <v>Lichtenrade</v>
      </c>
      <c r="H44" s="33">
        <f t="shared" si="6"/>
        <v>684</v>
      </c>
      <c r="I44" s="10">
        <f t="shared" si="7"/>
        <v>0</v>
      </c>
      <c r="J44" s="47">
        <f t="shared" si="8"/>
        <v>684</v>
      </c>
      <c r="K44" s="10">
        <f t="shared" si="9"/>
        <v>2</v>
      </c>
      <c r="L44" s="49">
        <f t="shared" si="10"/>
        <v>342</v>
      </c>
      <c r="M44" s="32">
        <f t="shared" si="11"/>
        <v>337</v>
      </c>
      <c r="N44" s="30"/>
      <c r="O44" s="30"/>
      <c r="P44" s="30"/>
      <c r="Q44" s="30"/>
      <c r="R44" s="30">
        <v>337</v>
      </c>
      <c r="S44" s="30"/>
      <c r="T44" s="30"/>
      <c r="U44" s="30"/>
      <c r="V44" s="30"/>
      <c r="W44" s="30"/>
      <c r="X44" s="30">
        <v>347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s="41" customFormat="1" x14ac:dyDescent="0.2">
      <c r="A45" s="29">
        <v>54</v>
      </c>
      <c r="B45" s="5"/>
      <c r="C45" s="6">
        <v>1968</v>
      </c>
      <c r="D45" s="18"/>
      <c r="E45" s="30" t="s">
        <v>154</v>
      </c>
      <c r="F45" s="30" t="s">
        <v>152</v>
      </c>
      <c r="G45" s="9" t="str">
        <f>Termine!$E$6</f>
        <v>Lichtenrade</v>
      </c>
      <c r="H45" s="33">
        <f t="shared" si="6"/>
        <v>647</v>
      </c>
      <c r="I45" s="10">
        <f t="shared" si="7"/>
        <v>0</v>
      </c>
      <c r="J45" s="47">
        <f t="shared" si="8"/>
        <v>647</v>
      </c>
      <c r="K45" s="10">
        <f t="shared" si="9"/>
        <v>2</v>
      </c>
      <c r="L45" s="49">
        <f t="shared" si="10"/>
        <v>323.5</v>
      </c>
      <c r="M45" s="32">
        <f t="shared" si="11"/>
        <v>315</v>
      </c>
      <c r="N45" s="30"/>
      <c r="O45" s="30"/>
      <c r="P45" s="30"/>
      <c r="Q45" s="30"/>
      <c r="R45" s="30">
        <v>332</v>
      </c>
      <c r="S45" s="30"/>
      <c r="T45" s="30"/>
      <c r="U45" s="30"/>
      <c r="V45" s="30"/>
      <c r="W45" s="30"/>
      <c r="X45" s="30">
        <v>315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x14ac:dyDescent="0.2">
      <c r="A46" s="17">
        <v>55</v>
      </c>
      <c r="C46" s="6">
        <v>1966</v>
      </c>
      <c r="D46" s="18"/>
      <c r="E46" s="30" t="s">
        <v>154</v>
      </c>
      <c r="F46" s="8" t="s">
        <v>151</v>
      </c>
      <c r="G46" s="9" t="str">
        <f>Termine!$E$6</f>
        <v>Lichtenrade</v>
      </c>
      <c r="H46" s="21">
        <f t="shared" si="6"/>
        <v>688</v>
      </c>
      <c r="I46" s="10">
        <f t="shared" si="7"/>
        <v>0</v>
      </c>
      <c r="J46" s="47">
        <f t="shared" si="8"/>
        <v>688</v>
      </c>
      <c r="K46" s="10">
        <f t="shared" si="9"/>
        <v>2</v>
      </c>
      <c r="L46" s="11">
        <f t="shared" si="10"/>
        <v>344</v>
      </c>
      <c r="M46" s="10">
        <f t="shared" si="11"/>
        <v>341</v>
      </c>
      <c r="R46" s="8">
        <v>341</v>
      </c>
      <c r="X46" s="8">
        <v>347</v>
      </c>
    </row>
    <row r="47" spans="1:45" x14ac:dyDescent="0.2">
      <c r="A47" s="17">
        <v>56</v>
      </c>
      <c r="C47" s="6">
        <v>1969</v>
      </c>
      <c r="D47" s="18"/>
      <c r="E47" s="8" t="s">
        <v>153</v>
      </c>
      <c r="F47" s="8" t="s">
        <v>121</v>
      </c>
      <c r="G47" s="9" t="str">
        <f>Termine!$E$6</f>
        <v>Lichtenrade</v>
      </c>
      <c r="H47" s="21">
        <f t="shared" si="6"/>
        <v>638</v>
      </c>
      <c r="I47" s="10">
        <f t="shared" si="7"/>
        <v>0</v>
      </c>
      <c r="J47" s="47">
        <f t="shared" si="8"/>
        <v>638</v>
      </c>
      <c r="K47" s="10">
        <f t="shared" si="9"/>
        <v>2</v>
      </c>
      <c r="L47" s="11">
        <f t="shared" si="10"/>
        <v>319</v>
      </c>
      <c r="M47" s="10">
        <f t="shared" si="11"/>
        <v>300</v>
      </c>
      <c r="R47" s="8">
        <v>338</v>
      </c>
      <c r="X47" s="8">
        <v>300</v>
      </c>
    </row>
    <row r="48" spans="1:45" hidden="1" x14ac:dyDescent="0.2">
      <c r="A48" s="17">
        <v>57</v>
      </c>
      <c r="D48" s="18"/>
      <c r="G48" s="9" t="str">
        <f>Termine!$E$6</f>
        <v>Lichtenrade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24" hidden="1" x14ac:dyDescent="0.2">
      <c r="A49" s="17">
        <v>58</v>
      </c>
      <c r="D49" s="18"/>
      <c r="G49" s="9" t="str">
        <f>Termine!$E$6</f>
        <v>Lichtenrade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24" x14ac:dyDescent="0.2">
      <c r="A50" s="17">
        <v>61</v>
      </c>
      <c r="C50" s="6">
        <v>1955</v>
      </c>
      <c r="D50" s="18"/>
      <c r="E50" s="8" t="s">
        <v>236</v>
      </c>
      <c r="F50" s="8" t="s">
        <v>237</v>
      </c>
      <c r="G50" s="9" t="str">
        <f>Termine!$E$7</f>
        <v>Edelweiß</v>
      </c>
      <c r="H50" s="21">
        <f t="shared" si="6"/>
        <v>960</v>
      </c>
      <c r="I50" s="10">
        <f t="shared" si="7"/>
        <v>0</v>
      </c>
      <c r="J50" s="47">
        <f t="shared" si="8"/>
        <v>960</v>
      </c>
      <c r="K50" s="10">
        <f t="shared" si="9"/>
        <v>3</v>
      </c>
      <c r="L50" s="11">
        <f t="shared" si="10"/>
        <v>320</v>
      </c>
      <c r="M50" s="10">
        <f t="shared" si="11"/>
        <v>312</v>
      </c>
      <c r="R50" s="8">
        <v>314</v>
      </c>
      <c r="U50" s="8">
        <v>334</v>
      </c>
      <c r="X50" s="8">
        <v>312</v>
      </c>
    </row>
    <row r="51" spans="1:24" x14ac:dyDescent="0.2">
      <c r="A51" s="17">
        <v>62</v>
      </c>
      <c r="C51" s="6">
        <v>1958</v>
      </c>
      <c r="D51" s="18"/>
      <c r="E51" s="8" t="s">
        <v>238</v>
      </c>
      <c r="F51" s="8" t="s">
        <v>169</v>
      </c>
      <c r="G51" s="9" t="str">
        <f>Termine!$E$7</f>
        <v>Edelweiß</v>
      </c>
      <c r="H51" s="21">
        <f t="shared" si="6"/>
        <v>1002</v>
      </c>
      <c r="I51" s="10">
        <f t="shared" si="7"/>
        <v>0</v>
      </c>
      <c r="J51" s="47">
        <f t="shared" si="8"/>
        <v>1002</v>
      </c>
      <c r="K51" s="10">
        <f t="shared" si="9"/>
        <v>3</v>
      </c>
      <c r="L51" s="11">
        <f t="shared" si="10"/>
        <v>334</v>
      </c>
      <c r="M51" s="10">
        <f t="shared" si="11"/>
        <v>330</v>
      </c>
      <c r="R51" s="8">
        <v>333</v>
      </c>
      <c r="U51" s="8">
        <v>330</v>
      </c>
      <c r="X51" s="8">
        <v>339</v>
      </c>
    </row>
    <row r="52" spans="1:24" x14ac:dyDescent="0.2">
      <c r="A52" s="17">
        <v>63</v>
      </c>
      <c r="C52" s="6">
        <v>1960</v>
      </c>
      <c r="D52" s="18"/>
      <c r="E52" s="8" t="s">
        <v>239</v>
      </c>
      <c r="F52" s="8" t="s">
        <v>223</v>
      </c>
      <c r="G52" s="9" t="str">
        <f>Termine!$E$7</f>
        <v>Edelweiß</v>
      </c>
      <c r="H52" s="21">
        <f t="shared" si="6"/>
        <v>1090</v>
      </c>
      <c r="I52" s="10">
        <f t="shared" si="7"/>
        <v>0</v>
      </c>
      <c r="J52" s="47">
        <f t="shared" si="8"/>
        <v>1090</v>
      </c>
      <c r="K52" s="10">
        <f t="shared" si="9"/>
        <v>3</v>
      </c>
      <c r="L52" s="11">
        <f t="shared" si="10"/>
        <v>363.33333333333331</v>
      </c>
      <c r="M52" s="10">
        <f t="shared" si="11"/>
        <v>358</v>
      </c>
      <c r="R52" s="8">
        <v>358</v>
      </c>
      <c r="U52" s="8">
        <v>363</v>
      </c>
      <c r="X52" s="8">
        <v>369</v>
      </c>
    </row>
    <row r="53" spans="1:24" x14ac:dyDescent="0.2">
      <c r="A53" s="17">
        <v>64</v>
      </c>
      <c r="C53" s="6">
        <v>1962</v>
      </c>
      <c r="D53" s="18"/>
      <c r="E53" s="8" t="s">
        <v>230</v>
      </c>
      <c r="F53" s="8" t="s">
        <v>162</v>
      </c>
      <c r="G53" s="9" t="str">
        <f>Termine!$E$7</f>
        <v>Edelweiß</v>
      </c>
      <c r="H53" s="21">
        <f t="shared" si="6"/>
        <v>627</v>
      </c>
      <c r="I53" s="10">
        <f t="shared" si="7"/>
        <v>0</v>
      </c>
      <c r="J53" s="47">
        <f t="shared" si="8"/>
        <v>627</v>
      </c>
      <c r="K53" s="10">
        <f t="shared" si="9"/>
        <v>2</v>
      </c>
      <c r="L53" s="11">
        <f t="shared" si="10"/>
        <v>313.5</v>
      </c>
      <c r="M53" s="10">
        <f t="shared" si="11"/>
        <v>310</v>
      </c>
      <c r="U53" s="8">
        <v>310</v>
      </c>
      <c r="X53" s="8">
        <v>317</v>
      </c>
    </row>
    <row r="54" spans="1:24" x14ac:dyDescent="0.2">
      <c r="A54" s="17">
        <v>65</v>
      </c>
      <c r="B54" s="48"/>
      <c r="C54" s="6">
        <v>1963</v>
      </c>
      <c r="D54" s="18"/>
      <c r="E54" s="8" t="s">
        <v>239</v>
      </c>
      <c r="F54" s="8" t="s">
        <v>240</v>
      </c>
      <c r="G54" s="9" t="str">
        <f>Termine!$E$7</f>
        <v>Edelweiß</v>
      </c>
      <c r="H54" s="21">
        <f t="shared" si="6"/>
        <v>660</v>
      </c>
      <c r="I54" s="10">
        <f t="shared" si="7"/>
        <v>0</v>
      </c>
      <c r="J54" s="47">
        <f t="shared" si="8"/>
        <v>660</v>
      </c>
      <c r="K54" s="10">
        <f t="shared" si="9"/>
        <v>2</v>
      </c>
      <c r="L54" s="11">
        <f t="shared" si="10"/>
        <v>330</v>
      </c>
      <c r="M54" s="10">
        <f t="shared" si="11"/>
        <v>327</v>
      </c>
      <c r="U54" s="8">
        <v>333</v>
      </c>
      <c r="X54" s="8">
        <v>327</v>
      </c>
    </row>
    <row r="55" spans="1:24" hidden="1" x14ac:dyDescent="0.2">
      <c r="A55" s="17">
        <v>66</v>
      </c>
      <c r="D55" s="18"/>
      <c r="G55" s="9" t="str">
        <f>Termine!$E$7</f>
        <v>Edelweiß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24" hidden="1" x14ac:dyDescent="0.2">
      <c r="A56" s="17">
        <v>67</v>
      </c>
      <c r="B56" s="48"/>
      <c r="D56" s="18"/>
      <c r="G56" s="9" t="str">
        <f>Termine!$E$7</f>
        <v>Edelweiß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24" hidden="1" x14ac:dyDescent="0.2">
      <c r="A57" s="17">
        <v>68</v>
      </c>
      <c r="D57" s="18"/>
      <c r="G57" s="9" t="str">
        <f>Termine!$E$7</f>
        <v>Edelweiß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Luftpistole Verbandsklasse A 1</oddHeader>
    <oddFooter>&amp;L&amp;F - &amp;A&amp;RStand: &amp;D, &amp;T Uhr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Y18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10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Termine!C39</f>
        <v>Berliner Schützengesellschaft</v>
      </c>
      <c r="F2" s="19"/>
      <c r="G2" s="9" t="str">
        <f>Termine!E39</f>
        <v>BSG</v>
      </c>
      <c r="H2" s="20">
        <f t="shared" ref="H2:H7" si="0">IF(E2&gt;" ",N2-O2," ")</f>
        <v>0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2918</v>
      </c>
      <c r="K2" s="10">
        <f t="shared" ref="K2:K7" si="3">IF(E2&gt;" ",COUNT(R2,U2,X2,AA2,AD2,AG2,AJ2,AM2,AP2,AS2)," ")</f>
        <v>3</v>
      </c>
      <c r="L2" s="22">
        <f t="shared" ref="L2:L7" si="4">IF(E2&gt;" ",J2/K2," ")</f>
        <v>972.66666666666663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>
        <v>954</v>
      </c>
      <c r="S2" s="24"/>
      <c r="T2" s="24"/>
      <c r="U2" s="24">
        <v>966</v>
      </c>
      <c r="V2" s="24"/>
      <c r="W2" s="24"/>
      <c r="X2" s="24">
        <v>998</v>
      </c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Termine!C40</f>
        <v>Rudower Schützen</v>
      </c>
      <c r="F3" s="19"/>
      <c r="G3" s="9" t="str">
        <f>Termine!E40</f>
        <v>Rudow (2)</v>
      </c>
      <c r="H3" s="20">
        <f t="shared" si="0"/>
        <v>6</v>
      </c>
      <c r="I3" s="10" t="str">
        <f t="shared" si="1"/>
        <v xml:space="preserve"> </v>
      </c>
      <c r="J3" s="21">
        <f t="shared" si="2"/>
        <v>3193</v>
      </c>
      <c r="K3" s="10">
        <f t="shared" si="3"/>
        <v>3</v>
      </c>
      <c r="L3" s="22">
        <f t="shared" si="4"/>
        <v>1064.3333333333333</v>
      </c>
      <c r="N3" s="8">
        <f t="shared" si="5"/>
        <v>6</v>
      </c>
      <c r="O3" s="8">
        <f t="shared" si="5"/>
        <v>0</v>
      </c>
      <c r="P3" s="24">
        <v>2</v>
      </c>
      <c r="Q3" s="24"/>
      <c r="R3" s="24">
        <v>1051</v>
      </c>
      <c r="S3" s="25">
        <v>2</v>
      </c>
      <c r="T3" s="25"/>
      <c r="U3" s="25">
        <v>1063</v>
      </c>
      <c r="V3" s="25">
        <v>2</v>
      </c>
      <c r="W3" s="25"/>
      <c r="X3" s="25">
        <v>1079</v>
      </c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29">
        <v>3</v>
      </c>
      <c r="B4" s="30"/>
      <c r="D4" s="31"/>
      <c r="E4" s="19" t="str">
        <f>Termine!C41</f>
        <v>Schützenverein Lichtenrade</v>
      </c>
      <c r="F4" s="19"/>
      <c r="G4" s="9" t="str">
        <f>Termine!E41</f>
        <v>Lichtenrade</v>
      </c>
      <c r="H4" s="20">
        <f t="shared" si="0"/>
        <v>2</v>
      </c>
      <c r="I4" s="32" t="str">
        <f t="shared" si="1"/>
        <v xml:space="preserve"> </v>
      </c>
      <c r="J4" s="33">
        <f t="shared" si="2"/>
        <v>3068</v>
      </c>
      <c r="K4" s="32">
        <f t="shared" si="3"/>
        <v>3</v>
      </c>
      <c r="L4" s="34">
        <f t="shared" si="4"/>
        <v>1022.6666666666666</v>
      </c>
      <c r="M4" s="32"/>
      <c r="N4" s="30">
        <f t="shared" si="5"/>
        <v>2</v>
      </c>
      <c r="O4" s="30">
        <f t="shared" si="5"/>
        <v>0</v>
      </c>
      <c r="P4" s="40"/>
      <c r="Q4" s="40"/>
      <c r="R4" s="40">
        <v>1022</v>
      </c>
      <c r="S4" s="38"/>
      <c r="T4" s="38"/>
      <c r="U4" s="38">
        <v>1014</v>
      </c>
      <c r="V4" s="35">
        <v>2</v>
      </c>
      <c r="W4" s="35"/>
      <c r="X4" s="35">
        <v>1032</v>
      </c>
      <c r="Y4" s="36"/>
      <c r="Z4" s="36"/>
      <c r="AA4" s="36"/>
      <c r="AB4" s="37"/>
      <c r="AC4" s="37"/>
      <c r="AD4" s="37"/>
      <c r="AE4" s="38"/>
      <c r="AF4" s="38"/>
      <c r="AG4" s="38"/>
      <c r="AH4" s="40"/>
      <c r="AI4" s="40"/>
      <c r="AJ4" s="40"/>
      <c r="AK4" s="36"/>
      <c r="AL4" s="36"/>
      <c r="AM4" s="36"/>
      <c r="AN4" s="35"/>
      <c r="AO4" s="35"/>
      <c r="AP4" s="35"/>
      <c r="AQ4" s="39"/>
      <c r="AR4" s="39"/>
      <c r="AS4" s="39"/>
    </row>
    <row r="5" spans="1:45" x14ac:dyDescent="0.2">
      <c r="A5" s="17">
        <v>4</v>
      </c>
      <c r="B5" s="8"/>
      <c r="D5" s="18"/>
      <c r="E5" s="19" t="str">
        <f>Termine!C42</f>
        <v>Schützengemeinschaft Strausberg</v>
      </c>
      <c r="F5" s="19"/>
      <c r="G5" s="9" t="str">
        <f>Termine!E42</f>
        <v>Strausberg</v>
      </c>
      <c r="H5" s="20">
        <f t="shared" si="0"/>
        <v>2</v>
      </c>
      <c r="I5" s="10" t="str">
        <f t="shared" si="1"/>
        <v xml:space="preserve"> </v>
      </c>
      <c r="J5" s="21">
        <f t="shared" si="2"/>
        <v>3038</v>
      </c>
      <c r="K5" s="10">
        <f t="shared" si="3"/>
        <v>3</v>
      </c>
      <c r="L5" s="22">
        <f t="shared" si="4"/>
        <v>1012.6666666666666</v>
      </c>
      <c r="N5" s="8">
        <f t="shared" si="5"/>
        <v>2</v>
      </c>
      <c r="O5" s="8">
        <f t="shared" si="5"/>
        <v>0</v>
      </c>
      <c r="P5" s="26">
        <v>2</v>
      </c>
      <c r="Q5" s="26"/>
      <c r="R5" s="26">
        <v>1029</v>
      </c>
      <c r="S5" s="27"/>
      <c r="T5" s="27"/>
      <c r="U5" s="27">
        <v>1012</v>
      </c>
      <c r="V5" s="26"/>
      <c r="W5" s="26"/>
      <c r="X5" s="26">
        <v>997</v>
      </c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8"/>
      <c r="D6" s="18"/>
      <c r="E6" s="19" t="str">
        <f>Termine!C43</f>
        <v>Rudower Schützen</v>
      </c>
      <c r="F6" s="19"/>
      <c r="G6" s="9" t="str">
        <f>Termine!E43</f>
        <v>Rudow (1)</v>
      </c>
      <c r="H6" s="20">
        <f t="shared" si="0"/>
        <v>6</v>
      </c>
      <c r="I6" s="10" t="str">
        <f t="shared" si="1"/>
        <v xml:space="preserve"> </v>
      </c>
      <c r="J6" s="21">
        <f t="shared" si="2"/>
        <v>3061</v>
      </c>
      <c r="K6" s="10">
        <f t="shared" si="3"/>
        <v>3</v>
      </c>
      <c r="L6" s="22">
        <f t="shared" si="4"/>
        <v>1020.3333333333334</v>
      </c>
      <c r="N6" s="8">
        <f t="shared" si="5"/>
        <v>6</v>
      </c>
      <c r="O6" s="8">
        <f t="shared" si="5"/>
        <v>0</v>
      </c>
      <c r="P6" s="27">
        <v>2</v>
      </c>
      <c r="Q6" s="27"/>
      <c r="R6" s="27">
        <v>1017</v>
      </c>
      <c r="S6" s="28">
        <v>2</v>
      </c>
      <c r="T6" s="28"/>
      <c r="U6" s="28">
        <v>1037</v>
      </c>
      <c r="V6" s="23">
        <v>2</v>
      </c>
      <c r="W6" s="23"/>
      <c r="X6" s="23">
        <v>1007</v>
      </c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s="42" customFormat="1" x14ac:dyDescent="0.2">
      <c r="A7" s="17">
        <v>6</v>
      </c>
      <c r="B7" s="8"/>
      <c r="C7" s="6"/>
      <c r="D7" s="18"/>
      <c r="E7" s="19" t="str">
        <f>Termine!C44</f>
        <v>Zehlendorfer Schützengilde</v>
      </c>
      <c r="F7" s="19"/>
      <c r="G7" s="9" t="str">
        <f>Termine!E44</f>
        <v>Zehlendorf</v>
      </c>
      <c r="H7" s="20">
        <f t="shared" si="0"/>
        <v>2</v>
      </c>
      <c r="I7" s="10" t="str">
        <f t="shared" si="1"/>
        <v xml:space="preserve"> </v>
      </c>
      <c r="J7" s="21">
        <f t="shared" si="2"/>
        <v>2827</v>
      </c>
      <c r="K7" s="10">
        <f t="shared" si="3"/>
        <v>3</v>
      </c>
      <c r="L7" s="22">
        <f t="shared" si="4"/>
        <v>942.33333333333337</v>
      </c>
      <c r="M7" s="10"/>
      <c r="N7" s="8">
        <f t="shared" si="5"/>
        <v>2</v>
      </c>
      <c r="O7" s="8">
        <f t="shared" si="5"/>
        <v>0</v>
      </c>
      <c r="P7" s="28"/>
      <c r="Q7" s="28"/>
      <c r="R7" s="28">
        <v>947</v>
      </c>
      <c r="S7" s="23">
        <v>2</v>
      </c>
      <c r="T7" s="23"/>
      <c r="U7" s="23">
        <f>346+316+314</f>
        <v>976</v>
      </c>
      <c r="V7" s="28"/>
      <c r="W7" s="28"/>
      <c r="X7" s="28">
        <f>339+258+307</f>
        <v>904</v>
      </c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x14ac:dyDescent="0.2">
      <c r="A10" s="17">
        <v>11</v>
      </c>
      <c r="C10" s="6">
        <v>1962</v>
      </c>
      <c r="D10" s="18"/>
      <c r="E10" s="8" t="s">
        <v>200</v>
      </c>
      <c r="F10" s="8" t="s">
        <v>121</v>
      </c>
      <c r="G10" s="9" t="str">
        <f>Termine!$E$39</f>
        <v>BSG</v>
      </c>
      <c r="H10" s="21">
        <f t="shared" ref="H10:H57" si="6">SUM(R10,U10,X10,AA10,AD10,AG10,AJ10,AM10,AP10,AS10)</f>
        <v>1047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1047</v>
      </c>
      <c r="K10" s="10">
        <f t="shared" ref="K10:K57" si="9">COUNTA(R10,U10,X10,AA10,AD10,AG10,AJ10,AM10,AP10,AS10)</f>
        <v>3</v>
      </c>
      <c r="L10" s="11">
        <f t="shared" ref="L10:L57" si="10">IF(K10&gt;0,H10/K10,0)</f>
        <v>349</v>
      </c>
      <c r="M10" s="10">
        <f t="shared" ref="M10:M57" si="11">MIN(R10,U10,X10,AA10,AD10,AG10,AJ10,AM10,AP10,AS10)</f>
        <v>342</v>
      </c>
      <c r="R10" s="8">
        <v>342</v>
      </c>
      <c r="U10" s="8">
        <v>352</v>
      </c>
      <c r="X10" s="8">
        <v>353</v>
      </c>
    </row>
    <row r="11" spans="1:45" x14ac:dyDescent="0.2">
      <c r="A11" s="17">
        <v>12</v>
      </c>
      <c r="B11" s="48"/>
      <c r="C11" s="6">
        <v>1962</v>
      </c>
      <c r="D11" s="18"/>
      <c r="E11" s="8" t="s">
        <v>201</v>
      </c>
      <c r="F11" s="8" t="s">
        <v>202</v>
      </c>
      <c r="G11" s="9" t="str">
        <f>Termine!$E$39</f>
        <v>BSG</v>
      </c>
      <c r="H11" s="21">
        <f t="shared" si="6"/>
        <v>617</v>
      </c>
      <c r="I11" s="10">
        <f t="shared" si="7"/>
        <v>0</v>
      </c>
      <c r="J11" s="47">
        <f t="shared" si="8"/>
        <v>617</v>
      </c>
      <c r="K11" s="10">
        <f t="shared" si="9"/>
        <v>2</v>
      </c>
      <c r="L11" s="11">
        <f t="shared" si="10"/>
        <v>308.5</v>
      </c>
      <c r="M11" s="10">
        <f t="shared" si="11"/>
        <v>298</v>
      </c>
      <c r="R11" s="8">
        <v>298</v>
      </c>
      <c r="X11" s="8">
        <v>319</v>
      </c>
    </row>
    <row r="12" spans="1:45" x14ac:dyDescent="0.2">
      <c r="A12" s="17">
        <v>13</v>
      </c>
      <c r="B12" s="48"/>
      <c r="C12" s="6">
        <v>1996</v>
      </c>
      <c r="D12" s="18"/>
      <c r="E12" s="8" t="s">
        <v>203</v>
      </c>
      <c r="F12" s="8" t="s">
        <v>204</v>
      </c>
      <c r="G12" s="9" t="str">
        <f>Termine!$E$39</f>
        <v>BSG</v>
      </c>
      <c r="H12" s="21">
        <f t="shared" si="6"/>
        <v>627</v>
      </c>
      <c r="I12" s="10">
        <f t="shared" si="7"/>
        <v>0</v>
      </c>
      <c r="J12" s="47">
        <f t="shared" si="8"/>
        <v>627</v>
      </c>
      <c r="K12" s="10">
        <f t="shared" si="9"/>
        <v>2</v>
      </c>
      <c r="L12" s="11">
        <f t="shared" si="10"/>
        <v>313.5</v>
      </c>
      <c r="M12" s="10">
        <f t="shared" si="11"/>
        <v>301</v>
      </c>
      <c r="R12" s="8">
        <v>301</v>
      </c>
      <c r="X12" s="8">
        <v>326</v>
      </c>
    </row>
    <row r="13" spans="1:45" x14ac:dyDescent="0.2">
      <c r="A13" s="17">
        <v>14</v>
      </c>
      <c r="C13" s="6">
        <v>1954</v>
      </c>
      <c r="D13" s="18"/>
      <c r="E13" s="8" t="s">
        <v>205</v>
      </c>
      <c r="F13" s="8" t="s">
        <v>130</v>
      </c>
      <c r="G13" s="9" t="str">
        <f>Termine!$E$39</f>
        <v>BSG</v>
      </c>
      <c r="H13" s="21">
        <f t="shared" si="6"/>
        <v>863</v>
      </c>
      <c r="I13" s="10">
        <f t="shared" si="7"/>
        <v>0</v>
      </c>
      <c r="J13" s="47">
        <f t="shared" si="8"/>
        <v>863</v>
      </c>
      <c r="K13" s="10">
        <f t="shared" si="9"/>
        <v>3</v>
      </c>
      <c r="L13" s="11">
        <f t="shared" si="10"/>
        <v>287.66666666666669</v>
      </c>
      <c r="M13" s="10">
        <f t="shared" si="11"/>
        <v>275</v>
      </c>
      <c r="R13" s="8">
        <v>275</v>
      </c>
      <c r="U13" s="8">
        <v>296</v>
      </c>
      <c r="X13" s="8">
        <v>292</v>
      </c>
    </row>
    <row r="14" spans="1:45" x14ac:dyDescent="0.2">
      <c r="A14" s="17">
        <v>15</v>
      </c>
      <c r="C14" s="6">
        <v>1947</v>
      </c>
      <c r="D14" s="18"/>
      <c r="E14" s="8" t="s">
        <v>206</v>
      </c>
      <c r="F14" s="8" t="s">
        <v>207</v>
      </c>
      <c r="G14" s="9" t="str">
        <f>Termine!$E$39</f>
        <v>BSG</v>
      </c>
      <c r="H14" s="21">
        <f t="shared" si="6"/>
        <v>937</v>
      </c>
      <c r="I14" s="10">
        <f t="shared" si="7"/>
        <v>0</v>
      </c>
      <c r="J14" s="47">
        <f t="shared" si="8"/>
        <v>937</v>
      </c>
      <c r="K14" s="10">
        <f t="shared" si="9"/>
        <v>3</v>
      </c>
      <c r="L14" s="11">
        <f t="shared" si="10"/>
        <v>312.33333333333331</v>
      </c>
      <c r="M14" s="10">
        <f t="shared" si="11"/>
        <v>308</v>
      </c>
      <c r="R14" s="8">
        <v>311</v>
      </c>
      <c r="U14" s="8">
        <v>318</v>
      </c>
      <c r="X14" s="8">
        <v>308</v>
      </c>
    </row>
    <row r="15" spans="1:45" hidden="1" x14ac:dyDescent="0.2">
      <c r="A15" s="17">
        <v>16</v>
      </c>
      <c r="D15" s="18"/>
      <c r="G15" s="9" t="str">
        <f>Termine!$E$39</f>
        <v>BSG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17">
        <v>17</v>
      </c>
      <c r="B16" s="48"/>
      <c r="D16" s="18"/>
      <c r="E16" s="7"/>
      <c r="F16" s="7"/>
      <c r="G16" s="9" t="str">
        <f>Termine!$E$39</f>
        <v>BSG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45" hidden="1" x14ac:dyDescent="0.2">
      <c r="A17" s="17">
        <v>18</v>
      </c>
      <c r="D17" s="18"/>
      <c r="E17" s="7"/>
      <c r="F17" s="7"/>
      <c r="G17" s="9" t="str">
        <f>Termine!$E$39</f>
        <v>BSG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45" x14ac:dyDescent="0.2">
      <c r="A18" s="17">
        <v>21</v>
      </c>
      <c r="C18" s="6">
        <v>1967</v>
      </c>
      <c r="D18" s="18"/>
      <c r="E18" s="7" t="s">
        <v>266</v>
      </c>
      <c r="F18" s="7" t="s">
        <v>267</v>
      </c>
      <c r="G18" s="9" t="str">
        <f>Termine!$E$40</f>
        <v>Rudow (2)</v>
      </c>
      <c r="H18" s="21">
        <f t="shared" si="6"/>
        <v>994</v>
      </c>
      <c r="I18" s="10">
        <f t="shared" si="7"/>
        <v>0</v>
      </c>
      <c r="J18" s="47">
        <f t="shared" si="8"/>
        <v>994</v>
      </c>
      <c r="K18" s="10">
        <f t="shared" si="9"/>
        <v>3</v>
      </c>
      <c r="L18" s="11">
        <f t="shared" si="10"/>
        <v>331.33333333333331</v>
      </c>
      <c r="M18" s="10">
        <f t="shared" si="11"/>
        <v>322</v>
      </c>
      <c r="R18" s="8">
        <v>337</v>
      </c>
      <c r="U18" s="8">
        <v>322</v>
      </c>
      <c r="X18" s="8">
        <v>335</v>
      </c>
    </row>
    <row r="19" spans="1:45" x14ac:dyDescent="0.2">
      <c r="A19" s="17">
        <v>22</v>
      </c>
      <c r="C19" s="6">
        <v>2005</v>
      </c>
      <c r="D19" s="18"/>
      <c r="E19" s="7" t="s">
        <v>266</v>
      </c>
      <c r="F19" s="7" t="s">
        <v>268</v>
      </c>
      <c r="G19" s="9" t="str">
        <f>Termine!$E$40</f>
        <v>Rudow (2)</v>
      </c>
      <c r="H19" s="21">
        <f t="shared" si="6"/>
        <v>652</v>
      </c>
      <c r="I19" s="10">
        <f t="shared" si="7"/>
        <v>0</v>
      </c>
      <c r="J19" s="47">
        <f t="shared" si="8"/>
        <v>652</v>
      </c>
      <c r="K19" s="10">
        <f t="shared" si="9"/>
        <v>2</v>
      </c>
      <c r="L19" s="11">
        <f t="shared" si="10"/>
        <v>326</v>
      </c>
      <c r="M19" s="10">
        <f t="shared" si="11"/>
        <v>323</v>
      </c>
      <c r="U19" s="8">
        <v>329</v>
      </c>
      <c r="X19" s="8">
        <v>323</v>
      </c>
    </row>
    <row r="20" spans="1:45" x14ac:dyDescent="0.2">
      <c r="A20" s="17">
        <v>23</v>
      </c>
      <c r="C20" s="6">
        <v>1996</v>
      </c>
      <c r="D20" s="18"/>
      <c r="E20" s="7" t="s">
        <v>269</v>
      </c>
      <c r="F20" s="7" t="s">
        <v>270</v>
      </c>
      <c r="G20" s="9" t="str">
        <f>Termine!$E$40</f>
        <v>Rudow (2)</v>
      </c>
      <c r="H20" s="21">
        <f t="shared" si="6"/>
        <v>1084</v>
      </c>
      <c r="I20" s="10">
        <f t="shared" si="7"/>
        <v>0</v>
      </c>
      <c r="J20" s="47">
        <f t="shared" si="8"/>
        <v>1084</v>
      </c>
      <c r="K20" s="10">
        <f t="shared" si="9"/>
        <v>3</v>
      </c>
      <c r="L20" s="11">
        <f t="shared" si="10"/>
        <v>361.33333333333331</v>
      </c>
      <c r="M20" s="10">
        <f t="shared" si="11"/>
        <v>356</v>
      </c>
      <c r="R20" s="8">
        <v>356</v>
      </c>
      <c r="U20" s="8">
        <v>357</v>
      </c>
      <c r="X20" s="8">
        <v>371</v>
      </c>
    </row>
    <row r="21" spans="1:45" x14ac:dyDescent="0.2">
      <c r="A21" s="17">
        <v>24</v>
      </c>
      <c r="C21" s="6">
        <v>2004</v>
      </c>
      <c r="D21" s="18"/>
      <c r="E21" s="7" t="s">
        <v>261</v>
      </c>
      <c r="F21" s="7" t="s">
        <v>271</v>
      </c>
      <c r="G21" s="9" t="str">
        <f>Termine!$E$40</f>
        <v>Rudow (2)</v>
      </c>
      <c r="H21" s="21">
        <f t="shared" si="6"/>
        <v>1013</v>
      </c>
      <c r="I21" s="10">
        <f t="shared" si="7"/>
        <v>0</v>
      </c>
      <c r="J21" s="47">
        <f t="shared" si="8"/>
        <v>1013</v>
      </c>
      <c r="K21" s="10">
        <f t="shared" si="9"/>
        <v>3</v>
      </c>
      <c r="L21" s="11">
        <f t="shared" si="10"/>
        <v>337.66666666666669</v>
      </c>
      <c r="M21" s="10">
        <f t="shared" si="11"/>
        <v>324</v>
      </c>
      <c r="R21" s="8">
        <v>324</v>
      </c>
      <c r="U21" s="8">
        <v>342</v>
      </c>
      <c r="X21" s="8">
        <v>347</v>
      </c>
    </row>
    <row r="22" spans="1:45" x14ac:dyDescent="0.2">
      <c r="A22" s="17">
        <v>25</v>
      </c>
      <c r="C22" s="6">
        <v>2000</v>
      </c>
      <c r="D22" s="18"/>
      <c r="E22" s="7" t="s">
        <v>275</v>
      </c>
      <c r="F22" s="7" t="s">
        <v>272</v>
      </c>
      <c r="G22" s="9" t="str">
        <f>Termine!$E$40</f>
        <v>Rudow (2)</v>
      </c>
      <c r="H22" s="21">
        <f t="shared" si="6"/>
        <v>710</v>
      </c>
      <c r="I22" s="10">
        <f t="shared" si="7"/>
        <v>0</v>
      </c>
      <c r="J22" s="47">
        <f t="shared" si="8"/>
        <v>710</v>
      </c>
      <c r="K22" s="10">
        <f t="shared" si="9"/>
        <v>2</v>
      </c>
      <c r="L22" s="11">
        <f t="shared" si="10"/>
        <v>355</v>
      </c>
      <c r="M22" s="10">
        <f t="shared" si="11"/>
        <v>352</v>
      </c>
      <c r="R22" s="8">
        <v>358</v>
      </c>
      <c r="U22" s="8">
        <v>352</v>
      </c>
    </row>
    <row r="23" spans="1:45" x14ac:dyDescent="0.2">
      <c r="A23" s="17">
        <v>26</v>
      </c>
      <c r="B23" s="48"/>
      <c r="C23" s="6">
        <v>1998</v>
      </c>
      <c r="D23" s="18"/>
      <c r="E23" s="7" t="s">
        <v>273</v>
      </c>
      <c r="F23" s="7" t="s">
        <v>274</v>
      </c>
      <c r="G23" s="9" t="str">
        <f>Termine!$E$40</f>
        <v>Rudow (2)</v>
      </c>
      <c r="H23" s="21">
        <f t="shared" si="6"/>
        <v>715</v>
      </c>
      <c r="I23" s="10">
        <f t="shared" si="7"/>
        <v>0</v>
      </c>
      <c r="J23" s="47">
        <f t="shared" si="8"/>
        <v>715</v>
      </c>
      <c r="K23" s="10">
        <f t="shared" si="9"/>
        <v>2</v>
      </c>
      <c r="L23" s="11">
        <f t="shared" si="10"/>
        <v>357.5</v>
      </c>
      <c r="M23" s="10">
        <f t="shared" si="11"/>
        <v>354</v>
      </c>
      <c r="U23" s="8">
        <v>354</v>
      </c>
      <c r="X23" s="8">
        <v>361</v>
      </c>
    </row>
    <row r="24" spans="1:45" hidden="1" x14ac:dyDescent="0.2">
      <c r="A24" s="17">
        <v>27</v>
      </c>
      <c r="B24" s="48"/>
      <c r="D24" s="18"/>
      <c r="E24" s="7"/>
      <c r="F24" s="7"/>
      <c r="G24" s="9" t="str">
        <f>Termine!$E$40</f>
        <v>Rudow (2)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45" hidden="1" x14ac:dyDescent="0.2">
      <c r="A25" s="17">
        <v>28</v>
      </c>
      <c r="D25" s="18"/>
      <c r="G25" s="9" t="str">
        <f>Termine!$E$40</f>
        <v>Rudow (2)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45" x14ac:dyDescent="0.2">
      <c r="A26" s="29">
        <v>31</v>
      </c>
      <c r="C26" s="6">
        <v>1989</v>
      </c>
      <c r="D26" s="18"/>
      <c r="E26" s="30" t="s">
        <v>143</v>
      </c>
      <c r="F26" s="30" t="s">
        <v>137</v>
      </c>
      <c r="G26" s="9" t="str">
        <f>Termine!$E$41</f>
        <v>Lichtenrade</v>
      </c>
      <c r="H26" s="33">
        <f t="shared" si="6"/>
        <v>903</v>
      </c>
      <c r="I26" s="10">
        <f t="shared" si="7"/>
        <v>0</v>
      </c>
      <c r="J26" s="47">
        <f t="shared" si="8"/>
        <v>903</v>
      </c>
      <c r="K26" s="10">
        <f t="shared" si="9"/>
        <v>3</v>
      </c>
      <c r="L26" s="49">
        <f t="shared" si="10"/>
        <v>301</v>
      </c>
      <c r="M26" s="32">
        <f t="shared" si="11"/>
        <v>295</v>
      </c>
      <c r="N26" s="30"/>
      <c r="O26" s="30"/>
      <c r="P26" s="30"/>
      <c r="Q26" s="30"/>
      <c r="R26" s="30">
        <v>305</v>
      </c>
      <c r="S26" s="30"/>
      <c r="T26" s="30"/>
      <c r="U26" s="30">
        <v>303</v>
      </c>
      <c r="V26" s="30"/>
      <c r="W26" s="30"/>
      <c r="X26" s="30">
        <v>295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x14ac:dyDescent="0.2">
      <c r="A27" s="29">
        <v>32</v>
      </c>
      <c r="C27" s="6">
        <v>1963</v>
      </c>
      <c r="D27" s="18"/>
      <c r="E27" s="30" t="s">
        <v>138</v>
      </c>
      <c r="F27" s="30" t="s">
        <v>121</v>
      </c>
      <c r="G27" s="9" t="str">
        <f>Termine!$E$41</f>
        <v>Lichtenrade</v>
      </c>
      <c r="H27" s="33">
        <f t="shared" si="6"/>
        <v>1002</v>
      </c>
      <c r="I27" s="10">
        <f t="shared" si="7"/>
        <v>0</v>
      </c>
      <c r="J27" s="47">
        <f t="shared" si="8"/>
        <v>1002</v>
      </c>
      <c r="K27" s="10">
        <f t="shared" si="9"/>
        <v>3</v>
      </c>
      <c r="L27" s="49">
        <f t="shared" si="10"/>
        <v>334</v>
      </c>
      <c r="M27" s="32">
        <f t="shared" si="11"/>
        <v>325</v>
      </c>
      <c r="N27" s="30"/>
      <c r="O27" s="30"/>
      <c r="P27" s="30"/>
      <c r="Q27" s="30"/>
      <c r="R27" s="30">
        <v>325</v>
      </c>
      <c r="S27" s="30"/>
      <c r="T27" s="30"/>
      <c r="U27" s="30">
        <v>335</v>
      </c>
      <c r="V27" s="30"/>
      <c r="W27" s="30"/>
      <c r="X27" s="30">
        <v>342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x14ac:dyDescent="0.2">
      <c r="A28" s="29">
        <v>33</v>
      </c>
      <c r="B28" s="48"/>
      <c r="C28" s="6">
        <v>1969</v>
      </c>
      <c r="D28" s="18"/>
      <c r="E28" s="30" t="s">
        <v>144</v>
      </c>
      <c r="F28" s="30" t="s">
        <v>121</v>
      </c>
      <c r="G28" s="9" t="str">
        <f>Termine!$E$41</f>
        <v>Lichtenrade</v>
      </c>
      <c r="H28" s="33">
        <f t="shared" si="6"/>
        <v>1026</v>
      </c>
      <c r="I28" s="10">
        <f t="shared" si="7"/>
        <v>0</v>
      </c>
      <c r="J28" s="47">
        <f t="shared" si="8"/>
        <v>1026</v>
      </c>
      <c r="K28" s="10">
        <f t="shared" si="9"/>
        <v>3</v>
      </c>
      <c r="L28" s="49">
        <f t="shared" si="10"/>
        <v>342</v>
      </c>
      <c r="M28" s="32">
        <f t="shared" si="11"/>
        <v>338</v>
      </c>
      <c r="N28" s="30"/>
      <c r="O28" s="30"/>
      <c r="P28" s="30"/>
      <c r="Q28" s="30"/>
      <c r="R28" s="30">
        <v>343</v>
      </c>
      <c r="S28" s="30"/>
      <c r="T28" s="30"/>
      <c r="U28" s="30">
        <v>338</v>
      </c>
      <c r="V28" s="30"/>
      <c r="W28" s="30"/>
      <c r="X28" s="30">
        <v>345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x14ac:dyDescent="0.2">
      <c r="A29" s="17">
        <v>34</v>
      </c>
      <c r="B29" s="48"/>
      <c r="C29" s="6">
        <v>1972</v>
      </c>
      <c r="D29" s="18"/>
      <c r="E29" s="8" t="s">
        <v>139</v>
      </c>
      <c r="F29" s="8" t="s">
        <v>140</v>
      </c>
      <c r="G29" s="9" t="str">
        <f>Termine!$E$41</f>
        <v>Lichtenrade</v>
      </c>
      <c r="H29" s="21">
        <f t="shared" si="6"/>
        <v>1018</v>
      </c>
      <c r="I29" s="10">
        <f t="shared" si="7"/>
        <v>0</v>
      </c>
      <c r="J29" s="47">
        <f t="shared" si="8"/>
        <v>1018</v>
      </c>
      <c r="K29" s="10">
        <f t="shared" si="9"/>
        <v>3</v>
      </c>
      <c r="L29" s="11">
        <f t="shared" si="10"/>
        <v>339.33333333333331</v>
      </c>
      <c r="M29" s="10">
        <f t="shared" si="11"/>
        <v>332</v>
      </c>
      <c r="R29" s="8">
        <v>332</v>
      </c>
      <c r="U29" s="8">
        <v>341</v>
      </c>
      <c r="X29" s="8">
        <v>345</v>
      </c>
    </row>
    <row r="30" spans="1:45" x14ac:dyDescent="0.2">
      <c r="A30" s="17">
        <v>35</v>
      </c>
      <c r="C30" s="6">
        <v>1965</v>
      </c>
      <c r="D30" s="18"/>
      <c r="E30" s="8" t="s">
        <v>141</v>
      </c>
      <c r="F30" s="8" t="s">
        <v>142</v>
      </c>
      <c r="G30" s="9" t="str">
        <f>Termine!$E$41</f>
        <v>Lichtenrade</v>
      </c>
      <c r="H30" s="21">
        <f t="shared" si="6"/>
        <v>1014</v>
      </c>
      <c r="I30" s="10">
        <f t="shared" si="7"/>
        <v>0</v>
      </c>
      <c r="J30" s="47">
        <f t="shared" si="8"/>
        <v>1014</v>
      </c>
      <c r="K30" s="10">
        <f t="shared" si="9"/>
        <v>3</v>
      </c>
      <c r="L30" s="11">
        <f t="shared" si="10"/>
        <v>338</v>
      </c>
      <c r="M30" s="10">
        <f t="shared" si="11"/>
        <v>332</v>
      </c>
      <c r="R30" s="8">
        <v>347</v>
      </c>
      <c r="U30" s="8">
        <v>332</v>
      </c>
      <c r="X30" s="8">
        <v>335</v>
      </c>
    </row>
    <row r="31" spans="1:45" x14ac:dyDescent="0.2">
      <c r="A31" s="17">
        <v>36</v>
      </c>
      <c r="C31" s="6">
        <v>1991</v>
      </c>
      <c r="D31" s="18"/>
      <c r="E31" s="8" t="s">
        <v>220</v>
      </c>
      <c r="F31" s="8" t="s">
        <v>183</v>
      </c>
      <c r="G31" s="9" t="str">
        <f>Termine!$E$41</f>
        <v>Lichtenrade</v>
      </c>
      <c r="H31" s="21">
        <f t="shared" si="6"/>
        <v>953</v>
      </c>
      <c r="I31" s="10">
        <f t="shared" si="7"/>
        <v>0</v>
      </c>
      <c r="J31" s="47">
        <f t="shared" si="8"/>
        <v>953</v>
      </c>
      <c r="K31" s="10">
        <f t="shared" si="9"/>
        <v>3</v>
      </c>
      <c r="L31" s="11">
        <f t="shared" si="10"/>
        <v>317.66666666666669</v>
      </c>
      <c r="M31" s="10">
        <f t="shared" si="11"/>
        <v>304</v>
      </c>
      <c r="R31" s="8">
        <v>318</v>
      </c>
      <c r="U31" s="8">
        <v>331</v>
      </c>
      <c r="X31" s="8">
        <v>304</v>
      </c>
    </row>
    <row r="32" spans="1:45" hidden="1" x14ac:dyDescent="0.2">
      <c r="A32" s="17">
        <v>37</v>
      </c>
      <c r="D32" s="18"/>
      <c r="G32" s="9" t="str">
        <f>Termine!$E$41</f>
        <v>Lichtenrade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45" hidden="1" x14ac:dyDescent="0.2">
      <c r="A33" s="17">
        <v>38</v>
      </c>
      <c r="D33" s="18"/>
      <c r="G33" s="9" t="str">
        <f>Termine!$E$41</f>
        <v>Lichtenrade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45" x14ac:dyDescent="0.2">
      <c r="A34" s="17">
        <v>41</v>
      </c>
      <c r="C34" s="6">
        <v>1960</v>
      </c>
      <c r="D34" s="18"/>
      <c r="E34" s="8" t="s">
        <v>221</v>
      </c>
      <c r="F34" s="8" t="s">
        <v>160</v>
      </c>
      <c r="G34" s="9" t="str">
        <f>Termine!$E$42</f>
        <v>Strausberg</v>
      </c>
      <c r="H34" s="21">
        <f t="shared" si="6"/>
        <v>1027</v>
      </c>
      <c r="I34" s="10">
        <f t="shared" si="7"/>
        <v>0</v>
      </c>
      <c r="J34" s="47">
        <f t="shared" si="8"/>
        <v>1027</v>
      </c>
      <c r="K34" s="10">
        <f t="shared" si="9"/>
        <v>3</v>
      </c>
      <c r="L34" s="11">
        <f t="shared" si="10"/>
        <v>342.33333333333331</v>
      </c>
      <c r="M34" s="10">
        <f t="shared" si="11"/>
        <v>333</v>
      </c>
      <c r="R34" s="8">
        <v>353</v>
      </c>
      <c r="U34" s="8">
        <v>341</v>
      </c>
      <c r="X34" s="8">
        <v>333</v>
      </c>
    </row>
    <row r="35" spans="1:45" x14ac:dyDescent="0.2">
      <c r="A35" s="17">
        <v>42</v>
      </c>
      <c r="B35" s="48"/>
      <c r="C35" s="6">
        <v>1964</v>
      </c>
      <c r="D35" s="18"/>
      <c r="E35" s="8" t="s">
        <v>222</v>
      </c>
      <c r="F35" s="8" t="s">
        <v>223</v>
      </c>
      <c r="G35" s="9" t="str">
        <f>Termine!$E$42</f>
        <v>Strausberg</v>
      </c>
      <c r="H35" s="21">
        <f t="shared" si="6"/>
        <v>1017</v>
      </c>
      <c r="I35" s="10">
        <f t="shared" si="7"/>
        <v>0</v>
      </c>
      <c r="J35" s="47">
        <f t="shared" si="8"/>
        <v>1017</v>
      </c>
      <c r="K35" s="10">
        <f t="shared" si="9"/>
        <v>3</v>
      </c>
      <c r="L35" s="11">
        <f t="shared" si="10"/>
        <v>339</v>
      </c>
      <c r="M35" s="10">
        <f t="shared" si="11"/>
        <v>335</v>
      </c>
      <c r="R35" s="8">
        <v>336</v>
      </c>
      <c r="U35" s="8">
        <v>335</v>
      </c>
      <c r="X35" s="8">
        <v>346</v>
      </c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s="42" customFormat="1" x14ac:dyDescent="0.2">
      <c r="A36" s="17">
        <v>43</v>
      </c>
      <c r="B36" s="5"/>
      <c r="C36" s="6">
        <v>1945</v>
      </c>
      <c r="D36" s="18"/>
      <c r="E36" s="8" t="s">
        <v>224</v>
      </c>
      <c r="F36" s="8" t="s">
        <v>225</v>
      </c>
      <c r="G36" s="9" t="str">
        <f>Termine!$E$42</f>
        <v>Strausberg</v>
      </c>
      <c r="H36" s="21">
        <f t="shared" si="6"/>
        <v>590</v>
      </c>
      <c r="I36" s="10">
        <f t="shared" si="7"/>
        <v>0</v>
      </c>
      <c r="J36" s="47">
        <f t="shared" si="8"/>
        <v>590</v>
      </c>
      <c r="K36" s="10">
        <f t="shared" si="9"/>
        <v>2</v>
      </c>
      <c r="L36" s="11">
        <f t="shared" si="10"/>
        <v>295</v>
      </c>
      <c r="M36" s="10">
        <f t="shared" si="11"/>
        <v>283</v>
      </c>
      <c r="N36" s="8"/>
      <c r="O36" s="8"/>
      <c r="P36" s="8"/>
      <c r="Q36" s="8"/>
      <c r="R36" s="8">
        <v>283</v>
      </c>
      <c r="S36" s="8"/>
      <c r="T36" s="8"/>
      <c r="U36" s="8"/>
      <c r="V36" s="8"/>
      <c r="W36" s="8"/>
      <c r="X36" s="8">
        <v>307</v>
      </c>
      <c r="Y36" s="8"/>
      <c r="Z36" s="8"/>
      <c r="AA36" s="8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s="42" customFormat="1" x14ac:dyDescent="0.2">
      <c r="A37" s="17">
        <v>44</v>
      </c>
      <c r="B37" s="5"/>
      <c r="C37" s="6">
        <v>2003</v>
      </c>
      <c r="D37" s="18"/>
      <c r="E37" s="8" t="s">
        <v>226</v>
      </c>
      <c r="F37" s="8" t="s">
        <v>227</v>
      </c>
      <c r="G37" s="9" t="str">
        <f>Termine!$E$42</f>
        <v>Strausberg</v>
      </c>
      <c r="H37" s="21">
        <f t="shared" si="6"/>
        <v>995</v>
      </c>
      <c r="I37" s="10">
        <f t="shared" si="7"/>
        <v>0</v>
      </c>
      <c r="J37" s="47">
        <f t="shared" si="8"/>
        <v>995</v>
      </c>
      <c r="K37" s="10">
        <f t="shared" si="9"/>
        <v>3</v>
      </c>
      <c r="L37" s="11">
        <f t="shared" si="10"/>
        <v>331.66666666666669</v>
      </c>
      <c r="M37" s="10">
        <f t="shared" si="11"/>
        <v>319</v>
      </c>
      <c r="N37" s="8"/>
      <c r="O37" s="8"/>
      <c r="P37" s="8"/>
      <c r="Q37" s="8"/>
      <c r="R37" s="8">
        <v>340</v>
      </c>
      <c r="S37" s="8"/>
      <c r="T37" s="8"/>
      <c r="U37" s="8">
        <v>336</v>
      </c>
      <c r="V37" s="8"/>
      <c r="W37" s="8"/>
      <c r="X37" s="8">
        <v>319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42" customFormat="1" hidden="1" x14ac:dyDescent="0.2">
      <c r="A38" s="17">
        <v>45</v>
      </c>
      <c r="B38" s="5"/>
      <c r="C38" s="6"/>
      <c r="D38" s="18"/>
      <c r="E38" s="8"/>
      <c r="F38" s="8"/>
      <c r="G38" s="9" t="str">
        <f>Termine!$E$42</f>
        <v>Strausberg</v>
      </c>
      <c r="H38" s="21">
        <f t="shared" si="6"/>
        <v>0</v>
      </c>
      <c r="I38" s="10">
        <f t="shared" si="7"/>
        <v>0</v>
      </c>
      <c r="J38" s="47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idden="1" x14ac:dyDescent="0.2">
      <c r="A39" s="17">
        <v>46</v>
      </c>
      <c r="B39" s="48"/>
      <c r="D39" s="18"/>
      <c r="G39" s="9" t="str">
        <f>Termine!$E$42</f>
        <v>Strausberg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45" hidden="1" x14ac:dyDescent="0.2">
      <c r="A40" s="17">
        <v>47</v>
      </c>
      <c r="B40" s="48"/>
      <c r="D40" s="18"/>
      <c r="G40" s="9" t="str">
        <f>Termine!$E$42</f>
        <v>Strausberg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45" hidden="1" x14ac:dyDescent="0.2">
      <c r="A41" s="17">
        <v>48</v>
      </c>
      <c r="D41" s="18"/>
      <c r="G41" s="9" t="str">
        <f>Termine!$E$42</f>
        <v>Strausberg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45" x14ac:dyDescent="0.2">
      <c r="A42" s="17">
        <v>51</v>
      </c>
      <c r="C42" s="6">
        <v>1950</v>
      </c>
      <c r="D42" s="18"/>
      <c r="E42" s="7" t="s">
        <v>258</v>
      </c>
      <c r="F42" s="7" t="s">
        <v>259</v>
      </c>
      <c r="G42" s="9" t="str">
        <f>Termine!$E$43</f>
        <v>Rudow (1)</v>
      </c>
      <c r="H42" s="21">
        <f t="shared" si="6"/>
        <v>668</v>
      </c>
      <c r="I42" s="10">
        <f t="shared" si="7"/>
        <v>0</v>
      </c>
      <c r="J42" s="47">
        <f t="shared" si="8"/>
        <v>668</v>
      </c>
      <c r="K42" s="10">
        <f t="shared" si="9"/>
        <v>2</v>
      </c>
      <c r="L42" s="11">
        <f t="shared" si="10"/>
        <v>334</v>
      </c>
      <c r="M42" s="10">
        <f t="shared" si="11"/>
        <v>322</v>
      </c>
      <c r="U42" s="8">
        <v>322</v>
      </c>
      <c r="X42" s="8">
        <v>346</v>
      </c>
    </row>
    <row r="43" spans="1:45" x14ac:dyDescent="0.2">
      <c r="A43" s="17">
        <v>52</v>
      </c>
      <c r="C43" s="6">
        <v>1952</v>
      </c>
      <c r="D43" s="18"/>
      <c r="E43" s="7" t="s">
        <v>230</v>
      </c>
      <c r="F43" s="7" t="s">
        <v>260</v>
      </c>
      <c r="G43" s="9" t="str">
        <f>Termine!$E$43</f>
        <v>Rudow (1)</v>
      </c>
      <c r="H43" s="21">
        <f t="shared" si="6"/>
        <v>662</v>
      </c>
      <c r="I43" s="10">
        <f t="shared" si="7"/>
        <v>0</v>
      </c>
      <c r="J43" s="47">
        <f t="shared" si="8"/>
        <v>662</v>
      </c>
      <c r="K43" s="10">
        <f t="shared" si="9"/>
        <v>2</v>
      </c>
      <c r="L43" s="11">
        <f t="shared" si="10"/>
        <v>331</v>
      </c>
      <c r="M43" s="10">
        <f t="shared" si="11"/>
        <v>329</v>
      </c>
      <c r="U43" s="8">
        <v>333</v>
      </c>
      <c r="X43" s="8">
        <v>329</v>
      </c>
    </row>
    <row r="44" spans="1:45" x14ac:dyDescent="0.2">
      <c r="A44" s="17">
        <v>53</v>
      </c>
      <c r="B44" s="48"/>
      <c r="C44" s="6">
        <v>1954</v>
      </c>
      <c r="D44" s="18"/>
      <c r="E44" s="7" t="s">
        <v>261</v>
      </c>
      <c r="F44" s="7" t="s">
        <v>110</v>
      </c>
      <c r="G44" s="9" t="str">
        <f>Termine!$E$43</f>
        <v>Rudow (1)</v>
      </c>
      <c r="H44" s="21">
        <f t="shared" si="6"/>
        <v>997</v>
      </c>
      <c r="I44" s="10">
        <f t="shared" si="7"/>
        <v>0</v>
      </c>
      <c r="J44" s="47">
        <f t="shared" si="8"/>
        <v>997</v>
      </c>
      <c r="K44" s="10">
        <f t="shared" si="9"/>
        <v>3</v>
      </c>
      <c r="L44" s="11">
        <f t="shared" si="10"/>
        <v>332.33333333333331</v>
      </c>
      <c r="M44" s="10">
        <f t="shared" si="11"/>
        <v>320</v>
      </c>
      <c r="R44" s="8">
        <v>334</v>
      </c>
      <c r="U44" s="8">
        <v>343</v>
      </c>
      <c r="X44" s="8">
        <v>320</v>
      </c>
    </row>
    <row r="45" spans="1:45" x14ac:dyDescent="0.2">
      <c r="A45" s="17">
        <v>54</v>
      </c>
      <c r="C45" s="6">
        <v>1948</v>
      </c>
      <c r="D45" s="18"/>
      <c r="E45" s="7" t="s">
        <v>262</v>
      </c>
      <c r="F45" s="7" t="s">
        <v>223</v>
      </c>
      <c r="G45" s="9" t="str">
        <f>Termine!$E$43</f>
        <v>Rudow (1)</v>
      </c>
      <c r="H45" s="21">
        <f t="shared" si="6"/>
        <v>994</v>
      </c>
      <c r="I45" s="10">
        <f t="shared" si="7"/>
        <v>0</v>
      </c>
      <c r="J45" s="47">
        <f t="shared" si="8"/>
        <v>994</v>
      </c>
      <c r="K45" s="10">
        <f t="shared" si="9"/>
        <v>3</v>
      </c>
      <c r="L45" s="11">
        <f t="shared" si="10"/>
        <v>331.33333333333331</v>
      </c>
      <c r="M45" s="10">
        <f t="shared" si="11"/>
        <v>325</v>
      </c>
      <c r="R45" s="8">
        <v>325</v>
      </c>
      <c r="U45" s="8">
        <v>337</v>
      </c>
      <c r="X45" s="8">
        <v>332</v>
      </c>
    </row>
    <row r="46" spans="1:45" x14ac:dyDescent="0.2">
      <c r="A46" s="17">
        <v>55</v>
      </c>
      <c r="B46" s="48"/>
      <c r="C46" s="6">
        <v>1950</v>
      </c>
      <c r="D46" s="18"/>
      <c r="E46" s="7" t="s">
        <v>263</v>
      </c>
      <c r="F46" s="7" t="s">
        <v>162</v>
      </c>
      <c r="G46" s="9" t="str">
        <f>Termine!$E$43</f>
        <v>Rudow (1)</v>
      </c>
      <c r="H46" s="21">
        <f t="shared" si="6"/>
        <v>0</v>
      </c>
      <c r="I46" s="10">
        <f t="shared" si="7"/>
        <v>0</v>
      </c>
      <c r="J46" s="47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45" x14ac:dyDescent="0.2">
      <c r="A47" s="17">
        <v>56</v>
      </c>
      <c r="C47" s="6">
        <v>1957</v>
      </c>
      <c r="D47" s="18"/>
      <c r="E47" s="8" t="s">
        <v>264</v>
      </c>
      <c r="F47" s="8" t="s">
        <v>265</v>
      </c>
      <c r="G47" s="9" t="str">
        <f>Termine!$E$43</f>
        <v>Rudow (1)</v>
      </c>
      <c r="H47" s="21">
        <f t="shared" si="6"/>
        <v>715</v>
      </c>
      <c r="I47" s="10">
        <f t="shared" si="7"/>
        <v>0</v>
      </c>
      <c r="J47" s="47">
        <f t="shared" si="8"/>
        <v>715</v>
      </c>
      <c r="K47" s="10">
        <f t="shared" si="9"/>
        <v>2</v>
      </c>
      <c r="L47" s="11">
        <f t="shared" si="10"/>
        <v>357.5</v>
      </c>
      <c r="M47" s="10">
        <f t="shared" si="11"/>
        <v>357</v>
      </c>
      <c r="R47" s="8">
        <v>358</v>
      </c>
      <c r="U47" s="8">
        <v>357</v>
      </c>
    </row>
    <row r="48" spans="1:45" hidden="1" x14ac:dyDescent="0.2">
      <c r="A48" s="17">
        <v>57</v>
      </c>
      <c r="B48" s="48"/>
      <c r="D48" s="18"/>
      <c r="G48" s="9" t="str">
        <f>Termine!$E$43</f>
        <v>Rudow (1)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24" hidden="1" x14ac:dyDescent="0.2">
      <c r="A49" s="17">
        <v>58</v>
      </c>
      <c r="D49" s="18"/>
      <c r="G49" s="9" t="str">
        <f>Termine!$E$43</f>
        <v>Rudow (1)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24" x14ac:dyDescent="0.2">
      <c r="A50" s="17">
        <v>61</v>
      </c>
      <c r="C50" s="6">
        <v>1970</v>
      </c>
      <c r="D50" s="18"/>
      <c r="E50" s="8" t="s">
        <v>213</v>
      </c>
      <c r="F50" s="8" t="s">
        <v>140</v>
      </c>
      <c r="G50" s="9" t="str">
        <f>Termine!$E$44</f>
        <v>Zehlendorf</v>
      </c>
      <c r="H50" s="21">
        <f t="shared" si="6"/>
        <v>1034</v>
      </c>
      <c r="I50" s="10">
        <f t="shared" si="7"/>
        <v>0</v>
      </c>
      <c r="J50" s="47">
        <f t="shared" si="8"/>
        <v>1034</v>
      </c>
      <c r="K50" s="10">
        <f t="shared" si="9"/>
        <v>3</v>
      </c>
      <c r="L50" s="11">
        <f t="shared" si="10"/>
        <v>344.66666666666669</v>
      </c>
      <c r="M50" s="10">
        <f t="shared" si="11"/>
        <v>339</v>
      </c>
      <c r="R50" s="8">
        <v>349</v>
      </c>
      <c r="U50" s="8">
        <v>346</v>
      </c>
      <c r="X50" s="8">
        <v>339</v>
      </c>
    </row>
    <row r="51" spans="1:24" x14ac:dyDescent="0.2">
      <c r="A51" s="17">
        <v>62</v>
      </c>
      <c r="C51" s="6">
        <v>1951</v>
      </c>
      <c r="D51" s="18"/>
      <c r="E51" s="8" t="s">
        <v>214</v>
      </c>
      <c r="F51" s="8" t="s">
        <v>122</v>
      </c>
      <c r="G51" s="9" t="str">
        <f>Termine!$E$44</f>
        <v>Zehlendorf</v>
      </c>
      <c r="H51" s="21">
        <f t="shared" si="6"/>
        <v>840</v>
      </c>
      <c r="I51" s="10">
        <f t="shared" si="7"/>
        <v>0</v>
      </c>
      <c r="J51" s="47">
        <f t="shared" si="8"/>
        <v>840</v>
      </c>
      <c r="K51" s="10">
        <f t="shared" si="9"/>
        <v>3</v>
      </c>
      <c r="L51" s="11">
        <f t="shared" si="10"/>
        <v>280</v>
      </c>
      <c r="M51" s="10">
        <f t="shared" si="11"/>
        <v>258</v>
      </c>
      <c r="R51" s="8">
        <v>284</v>
      </c>
      <c r="U51" s="8">
        <v>298</v>
      </c>
      <c r="X51" s="8">
        <v>258</v>
      </c>
    </row>
    <row r="52" spans="1:24" x14ac:dyDescent="0.2">
      <c r="A52" s="17">
        <v>63</v>
      </c>
      <c r="C52" s="6">
        <v>1964</v>
      </c>
      <c r="D52" s="18"/>
      <c r="E52" s="8" t="s">
        <v>219</v>
      </c>
      <c r="F52" s="8" t="s">
        <v>119</v>
      </c>
      <c r="G52" s="9" t="str">
        <f>Termine!$E$44</f>
        <v>Zehlendorf</v>
      </c>
      <c r="H52" s="21">
        <f t="shared" si="6"/>
        <v>316</v>
      </c>
      <c r="I52" s="10">
        <f t="shared" si="7"/>
        <v>0</v>
      </c>
      <c r="J52" s="47">
        <f t="shared" si="8"/>
        <v>316</v>
      </c>
      <c r="K52" s="10">
        <f t="shared" si="9"/>
        <v>1</v>
      </c>
      <c r="L52" s="11">
        <f t="shared" si="10"/>
        <v>316</v>
      </c>
      <c r="M52" s="10">
        <f t="shared" si="11"/>
        <v>316</v>
      </c>
      <c r="U52" s="8">
        <v>316</v>
      </c>
    </row>
    <row r="53" spans="1:24" x14ac:dyDescent="0.2">
      <c r="A53" s="17">
        <v>64</v>
      </c>
      <c r="C53" s="6">
        <v>1994</v>
      </c>
      <c r="D53" s="18"/>
      <c r="E53" s="8" t="s">
        <v>215</v>
      </c>
      <c r="F53" s="8" t="s">
        <v>142</v>
      </c>
      <c r="G53" s="9" t="str">
        <f>Termine!$E$44</f>
        <v>Zehlendorf</v>
      </c>
      <c r="H53" s="21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24" x14ac:dyDescent="0.2">
      <c r="A54" s="17">
        <v>65</v>
      </c>
      <c r="B54" s="48"/>
      <c r="C54" s="6">
        <v>1957</v>
      </c>
      <c r="D54" s="18"/>
      <c r="E54" s="30" t="s">
        <v>216</v>
      </c>
      <c r="F54" s="30" t="s">
        <v>217</v>
      </c>
      <c r="G54" s="9" t="str">
        <f>Termine!$E$44</f>
        <v>Zehlendorf</v>
      </c>
      <c r="H54" s="21">
        <f t="shared" si="6"/>
        <v>628</v>
      </c>
      <c r="I54" s="10">
        <f t="shared" si="7"/>
        <v>0</v>
      </c>
      <c r="J54" s="47">
        <f t="shared" si="8"/>
        <v>628</v>
      </c>
      <c r="K54" s="10">
        <f t="shared" si="9"/>
        <v>2</v>
      </c>
      <c r="L54" s="11">
        <f t="shared" si="10"/>
        <v>314</v>
      </c>
      <c r="M54" s="10">
        <f t="shared" si="11"/>
        <v>314</v>
      </c>
      <c r="R54" s="8">
        <v>314</v>
      </c>
      <c r="U54" s="8">
        <v>314</v>
      </c>
    </row>
    <row r="55" spans="1:24" x14ac:dyDescent="0.2">
      <c r="A55" s="17">
        <v>66</v>
      </c>
      <c r="C55" s="6">
        <v>1962</v>
      </c>
      <c r="D55" s="18"/>
      <c r="E55" s="30" t="s">
        <v>218</v>
      </c>
      <c r="F55" s="30" t="s">
        <v>101</v>
      </c>
      <c r="G55" s="9" t="str">
        <f>Termine!$E$44</f>
        <v>Zehlendorf</v>
      </c>
      <c r="H55" s="21">
        <f t="shared" si="6"/>
        <v>307</v>
      </c>
      <c r="I55" s="10">
        <f t="shared" si="7"/>
        <v>0</v>
      </c>
      <c r="J55" s="47">
        <f t="shared" si="8"/>
        <v>307</v>
      </c>
      <c r="K55" s="10">
        <f t="shared" si="9"/>
        <v>1</v>
      </c>
      <c r="L55" s="11">
        <f t="shared" si="10"/>
        <v>307</v>
      </c>
      <c r="M55" s="10">
        <f t="shared" si="11"/>
        <v>307</v>
      </c>
      <c r="X55" s="8">
        <v>307</v>
      </c>
    </row>
    <row r="56" spans="1:24" hidden="1" x14ac:dyDescent="0.2">
      <c r="A56" s="17">
        <v>67</v>
      </c>
      <c r="B56" s="48"/>
      <c r="D56" s="18"/>
      <c r="G56" s="9" t="str">
        <f>Termine!$E$44</f>
        <v>Zehlendorf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24" hidden="1" x14ac:dyDescent="0.2">
      <c r="A57" s="17">
        <v>68</v>
      </c>
      <c r="D57" s="18"/>
      <c r="G57" s="9" t="str">
        <f>Termine!$E$44</f>
        <v>Zehlendorf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 r:id="rId1"/>
  <headerFooter>
    <oddHeader>&amp;C&amp;"Times New Roman,Standard"&amp;24Schützenverband Berlin-Brandenburg e.V.
&amp;16Rundenkämpfe 2020/2021
Luftpistole Verbandsklasse A 2</oddHeader>
    <oddFooter>&amp;L&amp;F - &amp;A&amp;RStand: &amp;D, &amp;T Uhr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4" sqref="Y4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4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Termine!C76</f>
        <v xml:space="preserve"> </v>
      </c>
      <c r="F2" s="19"/>
      <c r="G2" s="9" t="str">
        <f>Termine!E76</f>
        <v xml:space="preserve"> </v>
      </c>
      <c r="H2" s="20" t="str">
        <f t="shared" ref="H2:H7" si="0">IF(E2&gt;" ",N2-O2," ")</f>
        <v xml:space="preserve"> </v>
      </c>
      <c r="I2" s="10" t="str">
        <f t="shared" ref="I2:I7" si="1">IF(O2&gt;0,O2*-1," ")</f>
        <v xml:space="preserve"> </v>
      </c>
      <c r="J2" s="21" t="str">
        <f t="shared" ref="J2:J7" si="2">IF(E2&gt;" ",SUM(R2,U2,X2,AA2,AD2,AG2,AJ2,AM2,AP2,AS2)," ")</f>
        <v xml:space="preserve"> </v>
      </c>
      <c r="K2" s="10" t="str">
        <f t="shared" ref="K2:K7" si="3">IF(E2&gt;" ",COUNT(R2,U2,X2,AA2,AD2,AG2,AJ2,AM2,AP2,AS2)," ")</f>
        <v xml:space="preserve"> </v>
      </c>
      <c r="L2" s="22" t="str">
        <f t="shared" ref="L2:L7" si="4">IF(E2&gt;" ",J2/K2," ")</f>
        <v xml:space="preserve"> 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Termine!C77</f>
        <v>Rudower Schützen</v>
      </c>
      <c r="F3" s="19"/>
      <c r="G3" s="9" t="str">
        <f>Termine!E77</f>
        <v>Rudow</v>
      </c>
      <c r="H3" s="20">
        <f t="shared" si="0"/>
        <v>2</v>
      </c>
      <c r="I3" s="10" t="str">
        <f t="shared" si="1"/>
        <v xml:space="preserve"> </v>
      </c>
      <c r="J3" s="21">
        <f t="shared" si="2"/>
        <v>1939</v>
      </c>
      <c r="K3" s="10">
        <f t="shared" si="3"/>
        <v>2</v>
      </c>
      <c r="L3" s="22">
        <f t="shared" si="4"/>
        <v>969.5</v>
      </c>
      <c r="N3" s="8">
        <f t="shared" si="5"/>
        <v>2</v>
      </c>
      <c r="O3" s="8">
        <f t="shared" si="5"/>
        <v>0</v>
      </c>
      <c r="P3" s="24"/>
      <c r="Q3" s="24"/>
      <c r="R3" s="24"/>
      <c r="S3" s="25"/>
      <c r="T3" s="25"/>
      <c r="U3" s="25">
        <v>957</v>
      </c>
      <c r="V3" s="25">
        <v>2</v>
      </c>
      <c r="W3" s="25"/>
      <c r="X3" s="25">
        <v>982</v>
      </c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8"/>
      <c r="D4" s="18"/>
      <c r="E4" s="19" t="str">
        <f>Termine!C78</f>
        <v>Kleinkaliberschützen Berlin</v>
      </c>
      <c r="F4" s="19"/>
      <c r="G4" s="9" t="str">
        <f>Termine!E78</f>
        <v>KKS Berlin</v>
      </c>
      <c r="H4" s="20">
        <f t="shared" si="0"/>
        <v>4</v>
      </c>
      <c r="I4" s="10" t="str">
        <f t="shared" si="1"/>
        <v xml:space="preserve"> </v>
      </c>
      <c r="J4" s="21">
        <f t="shared" si="2"/>
        <v>2027</v>
      </c>
      <c r="K4" s="10">
        <f t="shared" si="3"/>
        <v>2</v>
      </c>
      <c r="L4" s="22">
        <f t="shared" si="4"/>
        <v>1013.5</v>
      </c>
      <c r="N4" s="8">
        <f t="shared" si="5"/>
        <v>4</v>
      </c>
      <c r="O4" s="8">
        <f t="shared" si="5"/>
        <v>0</v>
      </c>
      <c r="P4" s="25">
        <v>2</v>
      </c>
      <c r="Q4" s="25"/>
      <c r="R4" s="25">
        <v>1026</v>
      </c>
      <c r="S4" s="26">
        <v>2</v>
      </c>
      <c r="T4" s="26"/>
      <c r="U4" s="26">
        <v>1001</v>
      </c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51"/>
      <c r="D5" s="18"/>
      <c r="E5" s="19" t="str">
        <f>Termine!C79</f>
        <v>Schützenverein Lichtenrade</v>
      </c>
      <c r="F5" s="19"/>
      <c r="G5" s="9" t="str">
        <f>Termine!E79</f>
        <v>Lichtenrade</v>
      </c>
      <c r="H5" s="20">
        <f t="shared" si="0"/>
        <v>0</v>
      </c>
      <c r="I5" s="10" t="str">
        <f t="shared" si="1"/>
        <v xml:space="preserve"> </v>
      </c>
      <c r="J5" s="21">
        <f t="shared" si="2"/>
        <v>1925</v>
      </c>
      <c r="K5" s="10">
        <f t="shared" si="3"/>
        <v>2</v>
      </c>
      <c r="L5" s="22">
        <f t="shared" si="4"/>
        <v>962.5</v>
      </c>
      <c r="N5" s="8">
        <f t="shared" si="5"/>
        <v>0</v>
      </c>
      <c r="O5" s="8">
        <f t="shared" si="5"/>
        <v>0</v>
      </c>
      <c r="P5" s="26"/>
      <c r="Q5" s="26"/>
      <c r="R5" s="26">
        <v>963</v>
      </c>
      <c r="S5" s="27"/>
      <c r="T5" s="27"/>
      <c r="U5" s="27"/>
      <c r="V5" s="26"/>
      <c r="W5" s="26"/>
      <c r="X5" s="26">
        <v>962</v>
      </c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8"/>
      <c r="D6" s="18"/>
      <c r="E6" s="19" t="str">
        <f>Termine!C80</f>
        <v xml:space="preserve"> </v>
      </c>
      <c r="F6" s="19"/>
      <c r="G6" s="9" t="str">
        <f>Termine!E80</f>
        <v xml:space="preserve"> </v>
      </c>
      <c r="H6" s="20" t="str">
        <f t="shared" si="0"/>
        <v xml:space="preserve"> </v>
      </c>
      <c r="I6" s="10" t="str">
        <f t="shared" si="1"/>
        <v xml:space="preserve"> </v>
      </c>
      <c r="J6" s="21" t="str">
        <f t="shared" si="2"/>
        <v xml:space="preserve"> </v>
      </c>
      <c r="K6" s="10" t="str">
        <f t="shared" si="3"/>
        <v xml:space="preserve"> </v>
      </c>
      <c r="L6" s="22" t="str">
        <f t="shared" si="4"/>
        <v xml:space="preserve"> 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s="42" customFormat="1" x14ac:dyDescent="0.2">
      <c r="A7" s="29">
        <v>6</v>
      </c>
      <c r="B7" s="30"/>
      <c r="C7" s="6"/>
      <c r="D7" s="31"/>
      <c r="E7" s="19" t="str">
        <f>Termine!C81</f>
        <v xml:space="preserve"> </v>
      </c>
      <c r="F7" s="19"/>
      <c r="G7" s="9" t="str">
        <f>Termine!E81</f>
        <v xml:space="preserve"> </v>
      </c>
      <c r="H7" s="20" t="str">
        <f t="shared" si="0"/>
        <v xml:space="preserve"> </v>
      </c>
      <c r="I7" s="32" t="str">
        <f t="shared" si="1"/>
        <v xml:space="preserve"> </v>
      </c>
      <c r="J7" s="33" t="str">
        <f t="shared" si="2"/>
        <v xml:space="preserve"> </v>
      </c>
      <c r="K7" s="32" t="str">
        <f t="shared" si="3"/>
        <v xml:space="preserve"> </v>
      </c>
      <c r="L7" s="34" t="str">
        <f t="shared" si="4"/>
        <v xml:space="preserve"> </v>
      </c>
      <c r="M7" s="32"/>
      <c r="N7" s="30">
        <f t="shared" si="5"/>
        <v>0</v>
      </c>
      <c r="O7" s="30">
        <f t="shared" si="5"/>
        <v>0</v>
      </c>
      <c r="P7" s="36"/>
      <c r="Q7" s="36"/>
      <c r="R7" s="36"/>
      <c r="S7" s="37"/>
      <c r="T7" s="37"/>
      <c r="U7" s="37"/>
      <c r="V7" s="36"/>
      <c r="W7" s="36"/>
      <c r="X7" s="36"/>
      <c r="Y7" s="40"/>
      <c r="Z7" s="40"/>
      <c r="AA7" s="40"/>
      <c r="AB7" s="36"/>
      <c r="AC7" s="36"/>
      <c r="AD7" s="36"/>
      <c r="AE7" s="35"/>
      <c r="AF7" s="35"/>
      <c r="AG7" s="35"/>
      <c r="AH7" s="39"/>
      <c r="AI7" s="39"/>
      <c r="AJ7" s="39"/>
      <c r="AK7" s="35"/>
      <c r="AL7" s="35"/>
      <c r="AM7" s="35"/>
      <c r="AN7" s="38"/>
      <c r="AO7" s="38"/>
      <c r="AP7" s="38"/>
      <c r="AQ7" s="35"/>
      <c r="AR7" s="35"/>
      <c r="AS7" s="35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hidden="1" x14ac:dyDescent="0.2">
      <c r="A10" s="17">
        <v>11</v>
      </c>
      <c r="D10" s="18"/>
      <c r="E10" s="7"/>
      <c r="F10" s="7"/>
      <c r="G10" s="9" t="str">
        <f>Termine!$E$76</f>
        <v xml:space="preserve"> 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hidden="1" x14ac:dyDescent="0.2">
      <c r="A11" s="17">
        <v>12</v>
      </c>
      <c r="D11" s="18"/>
      <c r="E11" s="7"/>
      <c r="F11" s="7"/>
      <c r="G11" s="9" t="str">
        <f>Termine!$E$76</f>
        <v xml:space="preserve"> </v>
      </c>
      <c r="H11" s="21">
        <f t="shared" si="6"/>
        <v>0</v>
      </c>
      <c r="I11" s="10">
        <f t="shared" si="7"/>
        <v>0</v>
      </c>
      <c r="J11" s="47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hidden="1" x14ac:dyDescent="0.2">
      <c r="A12" s="17">
        <v>13</v>
      </c>
      <c r="D12" s="18"/>
      <c r="E12" s="7"/>
      <c r="F12" s="7"/>
      <c r="G12" s="9" t="str">
        <f>Termine!$E$76</f>
        <v xml:space="preserve"> </v>
      </c>
      <c r="H12" s="21">
        <f t="shared" si="6"/>
        <v>0</v>
      </c>
      <c r="I12" s="10">
        <f t="shared" si="7"/>
        <v>0</v>
      </c>
      <c r="J12" s="47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hidden="1" x14ac:dyDescent="0.2">
      <c r="A13" s="17">
        <v>14</v>
      </c>
      <c r="D13" s="18"/>
      <c r="E13" s="7"/>
      <c r="F13" s="7"/>
      <c r="G13" s="9" t="str">
        <f>Termine!$E$76</f>
        <v xml:space="preserve"> </v>
      </c>
      <c r="H13" s="21">
        <f t="shared" si="6"/>
        <v>0</v>
      </c>
      <c r="I13" s="10">
        <f t="shared" si="7"/>
        <v>0</v>
      </c>
      <c r="J13" s="47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45" hidden="1" x14ac:dyDescent="0.2">
      <c r="A14" s="17">
        <v>15</v>
      </c>
      <c r="D14" s="18"/>
      <c r="E14" s="7"/>
      <c r="F14" s="7"/>
      <c r="G14" s="9" t="str">
        <f>Termine!$E$76</f>
        <v xml:space="preserve"> 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hidden="1" x14ac:dyDescent="0.2">
      <c r="A15" s="17">
        <v>16</v>
      </c>
      <c r="D15" s="18"/>
      <c r="E15" s="7"/>
      <c r="F15" s="7"/>
      <c r="G15" s="9" t="str">
        <f>Termine!$E$76</f>
        <v xml:space="preserve"> 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45" hidden="1" x14ac:dyDescent="0.2">
      <c r="A16" s="17">
        <v>17</v>
      </c>
      <c r="D16" s="18"/>
      <c r="E16" s="7"/>
      <c r="F16" s="7"/>
      <c r="G16" s="9" t="str">
        <f>Termine!$E$76</f>
        <v xml:space="preserve"> 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hidden="1" x14ac:dyDescent="0.2">
      <c r="A17" s="17">
        <v>18</v>
      </c>
      <c r="D17" s="18"/>
      <c r="E17" s="7"/>
      <c r="F17" s="7"/>
      <c r="G17" s="9" t="str">
        <f>Termine!$E$76</f>
        <v xml:space="preserve"> 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x14ac:dyDescent="0.2">
      <c r="A18" s="17">
        <v>21</v>
      </c>
      <c r="C18" s="46">
        <v>1979</v>
      </c>
      <c r="D18" s="18"/>
      <c r="E18" s="7" t="s">
        <v>276</v>
      </c>
      <c r="F18" s="7" t="s">
        <v>283</v>
      </c>
      <c r="G18" s="9" t="str">
        <f>Termine!$E$77</f>
        <v>Rudow</v>
      </c>
      <c r="H18" s="21">
        <f t="shared" si="6"/>
        <v>631</v>
      </c>
      <c r="I18" s="10">
        <f t="shared" si="7"/>
        <v>0</v>
      </c>
      <c r="J18" s="47">
        <f t="shared" si="8"/>
        <v>631</v>
      </c>
      <c r="K18" s="10">
        <f t="shared" si="9"/>
        <v>2</v>
      </c>
      <c r="L18" s="11">
        <f t="shared" si="10"/>
        <v>315.5</v>
      </c>
      <c r="M18" s="10">
        <f t="shared" si="11"/>
        <v>298</v>
      </c>
      <c r="N18" s="30"/>
      <c r="O18" s="30"/>
      <c r="P18" s="30"/>
      <c r="Q18" s="30"/>
      <c r="R18" s="30"/>
      <c r="S18" s="30"/>
      <c r="T18" s="30"/>
      <c r="U18" s="30">
        <v>333</v>
      </c>
      <c r="V18" s="30"/>
      <c r="W18" s="30"/>
      <c r="X18" s="30">
        <v>298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x14ac:dyDescent="0.2">
      <c r="A19" s="17">
        <v>22</v>
      </c>
      <c r="C19" s="6">
        <v>1963</v>
      </c>
      <c r="D19" s="18"/>
      <c r="E19" s="7" t="s">
        <v>276</v>
      </c>
      <c r="F19" s="7" t="s">
        <v>284</v>
      </c>
      <c r="G19" s="9" t="str">
        <f>Termine!$E$77</f>
        <v>Rudow</v>
      </c>
      <c r="H19" s="21">
        <f t="shared" si="6"/>
        <v>636</v>
      </c>
      <c r="I19" s="10">
        <f t="shared" si="7"/>
        <v>0</v>
      </c>
      <c r="J19" s="47">
        <f t="shared" si="8"/>
        <v>636</v>
      </c>
      <c r="K19" s="10">
        <f t="shared" si="9"/>
        <v>2</v>
      </c>
      <c r="L19" s="11">
        <f t="shared" si="10"/>
        <v>318</v>
      </c>
      <c r="M19" s="10">
        <f t="shared" si="11"/>
        <v>313</v>
      </c>
      <c r="N19" s="30"/>
      <c r="O19" s="30"/>
      <c r="P19" s="30"/>
      <c r="Q19" s="30"/>
      <c r="R19" s="30"/>
      <c r="S19" s="30"/>
      <c r="T19" s="30"/>
      <c r="U19" s="30">
        <v>313</v>
      </c>
      <c r="V19" s="30"/>
      <c r="W19" s="30"/>
      <c r="X19" s="30">
        <v>323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x14ac:dyDescent="0.2">
      <c r="A20" s="17">
        <v>23</v>
      </c>
      <c r="C20" s="6">
        <v>1975</v>
      </c>
      <c r="D20" s="18"/>
      <c r="E20" s="7" t="s">
        <v>277</v>
      </c>
      <c r="F20" s="7" t="s">
        <v>278</v>
      </c>
      <c r="G20" s="9" t="str">
        <f>Termine!$E$77</f>
        <v>Rudow</v>
      </c>
      <c r="H20" s="21">
        <f t="shared" si="6"/>
        <v>609</v>
      </c>
      <c r="I20" s="10">
        <f t="shared" si="7"/>
        <v>0</v>
      </c>
      <c r="J20" s="47">
        <f t="shared" si="8"/>
        <v>609</v>
      </c>
      <c r="K20" s="10">
        <f t="shared" si="9"/>
        <v>2</v>
      </c>
      <c r="L20" s="11">
        <f t="shared" si="10"/>
        <v>304.5</v>
      </c>
      <c r="M20" s="10">
        <f t="shared" si="11"/>
        <v>300</v>
      </c>
      <c r="N20" s="30"/>
      <c r="O20" s="30"/>
      <c r="P20" s="30"/>
      <c r="Q20" s="30"/>
      <c r="R20" s="30"/>
      <c r="S20" s="30"/>
      <c r="T20" s="30"/>
      <c r="U20" s="30">
        <v>300</v>
      </c>
      <c r="V20" s="30"/>
      <c r="W20" s="30"/>
      <c r="X20" s="30">
        <v>309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x14ac:dyDescent="0.2">
      <c r="A21" s="17">
        <v>24</v>
      </c>
      <c r="C21" s="46">
        <v>1980</v>
      </c>
      <c r="D21" s="18"/>
      <c r="E21" s="7" t="s">
        <v>279</v>
      </c>
      <c r="F21" s="7" t="s">
        <v>280</v>
      </c>
      <c r="G21" s="9" t="str">
        <f>Termine!$E$77</f>
        <v>Rudow</v>
      </c>
      <c r="H21" s="21">
        <f t="shared" si="6"/>
        <v>657</v>
      </c>
      <c r="I21" s="10">
        <f t="shared" si="7"/>
        <v>0</v>
      </c>
      <c r="J21" s="47">
        <f t="shared" si="8"/>
        <v>657</v>
      </c>
      <c r="K21" s="10">
        <f t="shared" si="9"/>
        <v>2</v>
      </c>
      <c r="L21" s="11">
        <f t="shared" si="10"/>
        <v>328.5</v>
      </c>
      <c r="M21" s="10">
        <f t="shared" si="11"/>
        <v>311</v>
      </c>
      <c r="N21" s="30"/>
      <c r="O21" s="30"/>
      <c r="P21" s="30"/>
      <c r="Q21" s="30"/>
      <c r="R21" s="30"/>
      <c r="S21" s="30"/>
      <c r="T21" s="30"/>
      <c r="U21" s="30">
        <v>311</v>
      </c>
      <c r="V21" s="30"/>
      <c r="W21" s="30"/>
      <c r="X21" s="30">
        <v>346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x14ac:dyDescent="0.2">
      <c r="A22" s="17">
        <v>25</v>
      </c>
      <c r="C22" s="6">
        <v>2003</v>
      </c>
      <c r="D22" s="18"/>
      <c r="E22" s="52" t="s">
        <v>281</v>
      </c>
      <c r="F22" s="52" t="s">
        <v>282</v>
      </c>
      <c r="G22" s="9" t="str">
        <f>Termine!$E$77</f>
        <v>Rudow</v>
      </c>
      <c r="H22" s="21">
        <f t="shared" si="6"/>
        <v>313</v>
      </c>
      <c r="I22" s="10">
        <f t="shared" si="7"/>
        <v>0</v>
      </c>
      <c r="J22" s="47">
        <f t="shared" si="8"/>
        <v>313</v>
      </c>
      <c r="K22" s="10">
        <f t="shared" si="9"/>
        <v>1</v>
      </c>
      <c r="L22" s="11">
        <f t="shared" si="10"/>
        <v>313</v>
      </c>
      <c r="M22" s="10">
        <f t="shared" si="11"/>
        <v>313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>
        <v>313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hidden="1" x14ac:dyDescent="0.2">
      <c r="A23" s="17">
        <v>26</v>
      </c>
      <c r="D23" s="18"/>
      <c r="E23" s="7"/>
      <c r="F23" s="7"/>
      <c r="G23" s="9" t="str">
        <f>Termine!$E$77</f>
        <v>Rudow</v>
      </c>
      <c r="H23" s="21">
        <f t="shared" si="6"/>
        <v>0</v>
      </c>
      <c r="I23" s="10">
        <f t="shared" si="7"/>
        <v>0</v>
      </c>
      <c r="J23" s="47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idden="1" x14ac:dyDescent="0.2">
      <c r="A24" s="17">
        <v>27</v>
      </c>
      <c r="B24" s="48"/>
      <c r="D24" s="18"/>
      <c r="E24" s="7"/>
      <c r="F24" s="7"/>
      <c r="G24" s="9" t="str">
        <f>Termine!$E$77</f>
        <v>Rudow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idden="1" x14ac:dyDescent="0.2">
      <c r="A25" s="17">
        <v>28</v>
      </c>
      <c r="D25" s="18"/>
      <c r="G25" s="9" t="str">
        <f>Termine!$E$77</f>
        <v>Rudow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x14ac:dyDescent="0.2">
      <c r="A26" s="17">
        <v>31</v>
      </c>
      <c r="C26" s="6">
        <v>1965</v>
      </c>
      <c r="D26" s="18"/>
      <c r="E26" s="8" t="s">
        <v>293</v>
      </c>
      <c r="F26" s="8" t="s">
        <v>225</v>
      </c>
      <c r="G26" s="9" t="str">
        <f>Termine!$E$78</f>
        <v>KKS Berlin</v>
      </c>
      <c r="H26" s="21">
        <f t="shared" si="6"/>
        <v>657</v>
      </c>
      <c r="I26" s="10">
        <f t="shared" si="7"/>
        <v>0</v>
      </c>
      <c r="J26" s="47">
        <f t="shared" si="8"/>
        <v>657</v>
      </c>
      <c r="K26" s="10">
        <f t="shared" si="9"/>
        <v>2</v>
      </c>
      <c r="L26" s="11">
        <f t="shared" si="10"/>
        <v>328.5</v>
      </c>
      <c r="M26" s="10">
        <f t="shared" si="11"/>
        <v>320</v>
      </c>
      <c r="N26" s="30"/>
      <c r="O26" s="30"/>
      <c r="P26" s="30"/>
      <c r="Q26" s="30"/>
      <c r="R26" s="30">
        <v>337</v>
      </c>
      <c r="S26" s="30"/>
      <c r="T26" s="30"/>
      <c r="U26" s="30">
        <v>320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41" customFormat="1" x14ac:dyDescent="0.2">
      <c r="A27" s="29">
        <v>32</v>
      </c>
      <c r="B27" s="48"/>
      <c r="C27" s="6">
        <v>1939</v>
      </c>
      <c r="D27" s="18"/>
      <c r="E27" s="30" t="s">
        <v>285</v>
      </c>
      <c r="F27" s="30" t="s">
        <v>286</v>
      </c>
      <c r="G27" s="9" t="str">
        <f>Termine!$E$78</f>
        <v>KKS Berlin</v>
      </c>
      <c r="H27" s="33">
        <f t="shared" si="6"/>
        <v>176</v>
      </c>
      <c r="I27" s="10">
        <f t="shared" si="7"/>
        <v>0</v>
      </c>
      <c r="J27" s="47">
        <f t="shared" si="8"/>
        <v>176</v>
      </c>
      <c r="K27" s="10">
        <f t="shared" si="9"/>
        <v>1</v>
      </c>
      <c r="L27" s="49">
        <f t="shared" si="10"/>
        <v>176</v>
      </c>
      <c r="M27" s="32">
        <f t="shared" si="11"/>
        <v>176</v>
      </c>
      <c r="N27" s="30"/>
      <c r="O27" s="30"/>
      <c r="P27" s="30"/>
      <c r="Q27" s="30"/>
      <c r="R27" s="30"/>
      <c r="S27" s="30"/>
      <c r="T27" s="30"/>
      <c r="U27" s="30">
        <v>176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x14ac:dyDescent="0.2">
      <c r="A28" s="17">
        <v>33</v>
      </c>
      <c r="C28" s="6">
        <v>1962</v>
      </c>
      <c r="D28" s="18"/>
      <c r="E28" s="8" t="s">
        <v>287</v>
      </c>
      <c r="F28" s="8" t="s">
        <v>288</v>
      </c>
      <c r="G28" s="9" t="str">
        <f>Termine!$E$78</f>
        <v>KKS Berlin</v>
      </c>
      <c r="H28" s="21">
        <f t="shared" si="6"/>
        <v>701</v>
      </c>
      <c r="I28" s="10">
        <f t="shared" si="7"/>
        <v>0</v>
      </c>
      <c r="J28" s="47">
        <f t="shared" si="8"/>
        <v>701</v>
      </c>
      <c r="K28" s="10">
        <f t="shared" si="9"/>
        <v>2</v>
      </c>
      <c r="L28" s="11">
        <f t="shared" si="10"/>
        <v>350.5</v>
      </c>
      <c r="M28" s="10">
        <f t="shared" si="11"/>
        <v>350</v>
      </c>
      <c r="N28" s="30"/>
      <c r="O28" s="30"/>
      <c r="P28" s="30"/>
      <c r="Q28" s="30"/>
      <c r="R28" s="30">
        <v>351</v>
      </c>
      <c r="S28" s="30"/>
      <c r="T28" s="30"/>
      <c r="U28" s="30">
        <v>350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x14ac:dyDescent="0.2">
      <c r="A29" s="17">
        <v>34</v>
      </c>
      <c r="B29" s="48"/>
      <c r="C29" s="6">
        <v>1989</v>
      </c>
      <c r="D29" s="18"/>
      <c r="E29" s="8" t="s">
        <v>289</v>
      </c>
      <c r="F29" s="8" t="s">
        <v>290</v>
      </c>
      <c r="G29" s="9" t="str">
        <f>Termine!$E$78</f>
        <v>KKS Berlin</v>
      </c>
      <c r="H29" s="21">
        <f t="shared" si="6"/>
        <v>669</v>
      </c>
      <c r="I29" s="10">
        <f t="shared" si="7"/>
        <v>0</v>
      </c>
      <c r="J29" s="47">
        <f t="shared" si="8"/>
        <v>669</v>
      </c>
      <c r="K29" s="10">
        <f t="shared" si="9"/>
        <v>2</v>
      </c>
      <c r="L29" s="11">
        <f t="shared" si="10"/>
        <v>334.5</v>
      </c>
      <c r="M29" s="10">
        <f t="shared" si="11"/>
        <v>331</v>
      </c>
      <c r="N29" s="30"/>
      <c r="O29" s="30"/>
      <c r="P29" s="30"/>
      <c r="Q29" s="30"/>
      <c r="R29" s="30">
        <v>338</v>
      </c>
      <c r="S29" s="30"/>
      <c r="T29" s="30"/>
      <c r="U29" s="30">
        <v>331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x14ac:dyDescent="0.2">
      <c r="A30" s="17">
        <v>35</v>
      </c>
      <c r="C30" s="6">
        <v>1986</v>
      </c>
      <c r="D30" s="18"/>
      <c r="E30" s="8" t="s">
        <v>291</v>
      </c>
      <c r="F30" s="8" t="s">
        <v>292</v>
      </c>
      <c r="G30" s="9" t="str">
        <f>Termine!$E$78</f>
        <v>KKS Berlin</v>
      </c>
      <c r="H30" s="21">
        <f t="shared" si="6"/>
        <v>291</v>
      </c>
      <c r="I30" s="10">
        <f t="shared" si="7"/>
        <v>0</v>
      </c>
      <c r="J30" s="47">
        <f t="shared" si="8"/>
        <v>291</v>
      </c>
      <c r="K30" s="10">
        <f t="shared" si="9"/>
        <v>1</v>
      </c>
      <c r="L30" s="11">
        <f t="shared" si="10"/>
        <v>291</v>
      </c>
      <c r="M30" s="10">
        <f t="shared" si="11"/>
        <v>291</v>
      </c>
      <c r="N30" s="30"/>
      <c r="O30" s="30"/>
      <c r="P30" s="30"/>
      <c r="Q30" s="30"/>
      <c r="R30" s="30"/>
      <c r="S30" s="30"/>
      <c r="T30" s="30"/>
      <c r="U30" s="30">
        <v>291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x14ac:dyDescent="0.2">
      <c r="A31" s="17">
        <v>36</v>
      </c>
      <c r="B31" s="48"/>
      <c r="C31" s="6">
        <v>1993</v>
      </c>
      <c r="D31" s="18"/>
      <c r="E31" s="30" t="s">
        <v>294</v>
      </c>
      <c r="F31" s="30" t="s">
        <v>295</v>
      </c>
      <c r="G31" s="9" t="str">
        <f>Termine!$E$78</f>
        <v>KKS Berlin</v>
      </c>
      <c r="H31" s="21">
        <f t="shared" si="6"/>
        <v>0</v>
      </c>
      <c r="I31" s="10">
        <f t="shared" si="7"/>
        <v>0</v>
      </c>
      <c r="J31" s="47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hidden="1" x14ac:dyDescent="0.2">
      <c r="A32" s="17">
        <v>37</v>
      </c>
      <c r="D32" s="18"/>
      <c r="G32" s="9" t="str">
        <f>Termine!$E$78</f>
        <v>KKS Berlin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hidden="1" x14ac:dyDescent="0.2">
      <c r="A33" s="17">
        <v>38</v>
      </c>
      <c r="D33" s="18"/>
      <c r="G33" s="9" t="str">
        <f>Termine!$E$78</f>
        <v>KKS Berlin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x14ac:dyDescent="0.2">
      <c r="A34" s="17">
        <v>41</v>
      </c>
      <c r="B34" s="51"/>
      <c r="C34" s="6">
        <v>1965</v>
      </c>
      <c r="D34" s="18"/>
      <c r="E34" s="8" t="s">
        <v>126</v>
      </c>
      <c r="F34" s="8" t="s">
        <v>127</v>
      </c>
      <c r="G34" s="9" t="str">
        <f>Termine!$E$79</f>
        <v>Lichtenrade</v>
      </c>
      <c r="H34" s="21">
        <f t="shared" si="6"/>
        <v>607</v>
      </c>
      <c r="I34" s="10">
        <f t="shared" si="7"/>
        <v>0</v>
      </c>
      <c r="J34" s="47">
        <f t="shared" si="8"/>
        <v>607</v>
      </c>
      <c r="K34" s="10">
        <f t="shared" si="9"/>
        <v>2</v>
      </c>
      <c r="L34" s="11">
        <f t="shared" si="10"/>
        <v>303.5</v>
      </c>
      <c r="M34" s="10">
        <f t="shared" si="11"/>
        <v>298</v>
      </c>
      <c r="N34" s="30"/>
      <c r="O34" s="30"/>
      <c r="P34" s="30"/>
      <c r="Q34" s="30"/>
      <c r="R34" s="30">
        <v>298</v>
      </c>
      <c r="S34" s="30"/>
      <c r="T34" s="30"/>
      <c r="U34" s="30"/>
      <c r="V34" s="30"/>
      <c r="W34" s="30"/>
      <c r="X34" s="30">
        <v>309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 x14ac:dyDescent="0.2">
      <c r="A35" s="17">
        <v>42</v>
      </c>
      <c r="B35" s="51"/>
      <c r="C35" s="6">
        <v>2002</v>
      </c>
      <c r="D35" s="18"/>
      <c r="E35" s="8" t="s">
        <v>128</v>
      </c>
      <c r="F35" s="8" t="s">
        <v>129</v>
      </c>
      <c r="G35" s="9" t="str">
        <f>Termine!$E$79</f>
        <v>Lichtenrade</v>
      </c>
      <c r="H35" s="21">
        <f t="shared" si="6"/>
        <v>341</v>
      </c>
      <c r="I35" s="10">
        <f t="shared" si="7"/>
        <v>0</v>
      </c>
      <c r="J35" s="47">
        <f t="shared" si="8"/>
        <v>341</v>
      </c>
      <c r="K35" s="10">
        <f t="shared" si="9"/>
        <v>1</v>
      </c>
      <c r="L35" s="11">
        <f t="shared" si="10"/>
        <v>341</v>
      </c>
      <c r="M35" s="10">
        <f t="shared" si="11"/>
        <v>341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>
        <v>341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x14ac:dyDescent="0.2">
      <c r="A36" s="17">
        <v>43</v>
      </c>
      <c r="B36" s="51"/>
      <c r="C36" s="6">
        <v>1979</v>
      </c>
      <c r="D36" s="18"/>
      <c r="E36" s="8" t="s">
        <v>136</v>
      </c>
      <c r="F36" s="8" t="s">
        <v>130</v>
      </c>
      <c r="G36" s="9" t="str">
        <f>Termine!$E$79</f>
        <v>Lichtenrade</v>
      </c>
      <c r="H36" s="21">
        <f t="shared" si="6"/>
        <v>618</v>
      </c>
      <c r="I36" s="10">
        <f t="shared" si="7"/>
        <v>0</v>
      </c>
      <c r="J36" s="47">
        <f t="shared" si="8"/>
        <v>618</v>
      </c>
      <c r="K36" s="10">
        <f t="shared" si="9"/>
        <v>2</v>
      </c>
      <c r="L36" s="11">
        <f t="shared" si="10"/>
        <v>309</v>
      </c>
      <c r="M36" s="10">
        <f t="shared" si="11"/>
        <v>301</v>
      </c>
      <c r="N36" s="30"/>
      <c r="O36" s="30"/>
      <c r="P36" s="30"/>
      <c r="Q36" s="30"/>
      <c r="R36" s="30">
        <v>317</v>
      </c>
      <c r="S36" s="30"/>
      <c r="T36" s="30"/>
      <c r="U36" s="30"/>
      <c r="V36" s="30"/>
      <c r="W36" s="30"/>
      <c r="X36" s="30">
        <v>301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x14ac:dyDescent="0.2">
      <c r="A37" s="17">
        <v>44</v>
      </c>
      <c r="B37" s="51"/>
      <c r="C37" s="6">
        <v>1977</v>
      </c>
      <c r="D37" s="18"/>
      <c r="E37" s="8" t="s">
        <v>131</v>
      </c>
      <c r="F37" s="8" t="s">
        <v>132</v>
      </c>
      <c r="G37" s="9" t="str">
        <f>Termine!$E$79</f>
        <v>Lichtenrade</v>
      </c>
      <c r="H37" s="21">
        <f t="shared" si="6"/>
        <v>636</v>
      </c>
      <c r="I37" s="10">
        <f t="shared" si="7"/>
        <v>0</v>
      </c>
      <c r="J37" s="47">
        <f t="shared" si="8"/>
        <v>636</v>
      </c>
      <c r="K37" s="10">
        <f t="shared" si="9"/>
        <v>2</v>
      </c>
      <c r="L37" s="11">
        <f t="shared" si="10"/>
        <v>318</v>
      </c>
      <c r="M37" s="10">
        <f t="shared" si="11"/>
        <v>312</v>
      </c>
      <c r="N37" s="30"/>
      <c r="O37" s="30"/>
      <c r="P37" s="30"/>
      <c r="Q37" s="30"/>
      <c r="R37" s="30">
        <v>324</v>
      </c>
      <c r="S37" s="30"/>
      <c r="T37" s="30"/>
      <c r="U37" s="30"/>
      <c r="V37" s="30"/>
      <c r="W37" s="30"/>
      <c r="X37" s="30">
        <v>312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1:45" x14ac:dyDescent="0.2">
      <c r="A38" s="17">
        <v>45</v>
      </c>
      <c r="C38" s="6">
        <v>2003</v>
      </c>
      <c r="D38" s="18"/>
      <c r="E38" s="8" t="s">
        <v>131</v>
      </c>
      <c r="F38" s="8" t="s">
        <v>133</v>
      </c>
      <c r="G38" s="9" t="str">
        <f>Termine!$E$79</f>
        <v>Lichtenrade</v>
      </c>
      <c r="H38" s="21">
        <f t="shared" si="6"/>
        <v>280</v>
      </c>
      <c r="I38" s="10">
        <f t="shared" si="7"/>
        <v>0</v>
      </c>
      <c r="J38" s="47">
        <f t="shared" si="8"/>
        <v>280</v>
      </c>
      <c r="K38" s="10">
        <f t="shared" si="9"/>
        <v>1</v>
      </c>
      <c r="L38" s="11">
        <f t="shared" si="10"/>
        <v>280</v>
      </c>
      <c r="M38" s="10">
        <f t="shared" si="11"/>
        <v>280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>
        <v>280</v>
      </c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x14ac:dyDescent="0.2">
      <c r="A39" s="17">
        <v>46</v>
      </c>
      <c r="B39" s="48"/>
      <c r="C39" s="6">
        <v>1962</v>
      </c>
      <c r="D39" s="18"/>
      <c r="E39" s="8" t="s">
        <v>134</v>
      </c>
      <c r="F39" s="8" t="s">
        <v>135</v>
      </c>
      <c r="G39" s="9" t="str">
        <f>Termine!$E$79</f>
        <v>Lichtenrade</v>
      </c>
      <c r="H39" s="21">
        <f t="shared" si="6"/>
        <v>322</v>
      </c>
      <c r="I39" s="10">
        <f t="shared" si="7"/>
        <v>0</v>
      </c>
      <c r="J39" s="47">
        <f t="shared" si="8"/>
        <v>322</v>
      </c>
      <c r="K39" s="10">
        <f t="shared" si="9"/>
        <v>1</v>
      </c>
      <c r="L39" s="11">
        <f t="shared" si="10"/>
        <v>322</v>
      </c>
      <c r="M39" s="10">
        <f t="shared" si="11"/>
        <v>322</v>
      </c>
      <c r="N39" s="30"/>
      <c r="O39" s="30"/>
      <c r="P39" s="30"/>
      <c r="Q39" s="30"/>
      <c r="R39" s="30">
        <v>322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hidden="1" x14ac:dyDescent="0.2">
      <c r="A40" s="17">
        <v>47</v>
      </c>
      <c r="B40" s="48"/>
      <c r="D40" s="18"/>
      <c r="G40" s="9" t="str">
        <f>Termine!$E$79</f>
        <v>Lichtenrade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hidden="1" x14ac:dyDescent="0.2">
      <c r="A41" s="17">
        <v>48</v>
      </c>
      <c r="D41" s="18"/>
      <c r="G41" s="9" t="str">
        <f>Termine!$E$79</f>
        <v>Lichtenrade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hidden="1" x14ac:dyDescent="0.2">
      <c r="A42" s="17">
        <v>51</v>
      </c>
      <c r="D42" s="18"/>
      <c r="G42" s="9" t="str">
        <f>Termine!$E$80</f>
        <v xml:space="preserve"> </v>
      </c>
      <c r="H42" s="21">
        <f t="shared" si="6"/>
        <v>0</v>
      </c>
      <c r="I42" s="10">
        <f t="shared" si="7"/>
        <v>0</v>
      </c>
      <c r="J42" s="47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hidden="1" x14ac:dyDescent="0.2">
      <c r="A43" s="17">
        <v>52</v>
      </c>
      <c r="D43" s="18"/>
      <c r="G43" s="9" t="str">
        <f>Termine!$E$80</f>
        <v xml:space="preserve"> </v>
      </c>
      <c r="H43" s="21">
        <f t="shared" si="6"/>
        <v>0</v>
      </c>
      <c r="I43" s="10">
        <f t="shared" si="7"/>
        <v>0</v>
      </c>
      <c r="J43" s="47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hidden="1" x14ac:dyDescent="0.2">
      <c r="A44" s="17">
        <v>53</v>
      </c>
      <c r="D44" s="18"/>
      <c r="G44" s="9" t="str">
        <f>Termine!$E$80</f>
        <v xml:space="preserve"> </v>
      </c>
      <c r="H44" s="21">
        <f t="shared" si="6"/>
        <v>0</v>
      </c>
      <c r="I44" s="10">
        <f t="shared" si="7"/>
        <v>0</v>
      </c>
      <c r="J44" s="47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hidden="1" x14ac:dyDescent="0.2">
      <c r="A45" s="17">
        <v>54</v>
      </c>
      <c r="D45" s="18"/>
      <c r="G45" s="9" t="str">
        <f>Termine!$E$80</f>
        <v xml:space="preserve"> </v>
      </c>
      <c r="H45" s="21">
        <f t="shared" si="6"/>
        <v>0</v>
      </c>
      <c r="I45" s="10">
        <f t="shared" si="7"/>
        <v>0</v>
      </c>
      <c r="J45" s="47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hidden="1" x14ac:dyDescent="0.2">
      <c r="A46" s="17">
        <v>55</v>
      </c>
      <c r="D46" s="18"/>
      <c r="G46" s="9" t="str">
        <f>Termine!$E$80</f>
        <v xml:space="preserve"> </v>
      </c>
      <c r="H46" s="21">
        <f t="shared" si="6"/>
        <v>0</v>
      </c>
      <c r="I46" s="10">
        <f t="shared" si="7"/>
        <v>0</v>
      </c>
      <c r="J46" s="47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hidden="1" x14ac:dyDescent="0.2">
      <c r="A47" s="17">
        <v>56</v>
      </c>
      <c r="D47" s="18"/>
      <c r="G47" s="9" t="str">
        <f>Termine!$E$80</f>
        <v xml:space="preserve"> </v>
      </c>
      <c r="H47" s="21">
        <f t="shared" si="6"/>
        <v>0</v>
      </c>
      <c r="I47" s="10">
        <f t="shared" si="7"/>
        <v>0</v>
      </c>
      <c r="J47" s="47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1:45" hidden="1" x14ac:dyDescent="0.2">
      <c r="A48" s="17">
        <v>57</v>
      </c>
      <c r="D48" s="18"/>
      <c r="G48" s="9" t="str">
        <f>Termine!$E$80</f>
        <v xml:space="preserve"> 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1:45" hidden="1" x14ac:dyDescent="0.2">
      <c r="A49" s="17">
        <v>58</v>
      </c>
      <c r="D49" s="18"/>
      <c r="G49" s="9" t="str">
        <f>Termine!$E$80</f>
        <v xml:space="preserve"> 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1:45" s="42" customFormat="1" hidden="1" x14ac:dyDescent="0.2">
      <c r="A50" s="29">
        <v>61</v>
      </c>
      <c r="B50" s="5"/>
      <c r="C50" s="6"/>
      <c r="D50" s="18"/>
      <c r="E50" s="30"/>
      <c r="F50" s="30"/>
      <c r="G50" s="9" t="str">
        <f>Termine!$E$81</f>
        <v xml:space="preserve"> </v>
      </c>
      <c r="H50" s="33">
        <f t="shared" si="6"/>
        <v>0</v>
      </c>
      <c r="I50" s="10">
        <f t="shared" si="7"/>
        <v>0</v>
      </c>
      <c r="J50" s="47">
        <f t="shared" si="8"/>
        <v>0</v>
      </c>
      <c r="K50" s="10">
        <f t="shared" si="9"/>
        <v>0</v>
      </c>
      <c r="L50" s="49">
        <f t="shared" si="10"/>
        <v>0</v>
      </c>
      <c r="M50" s="32">
        <f t="shared" si="11"/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1:45" s="42" customFormat="1" hidden="1" x14ac:dyDescent="0.2">
      <c r="A51" s="29">
        <v>62</v>
      </c>
      <c r="B51" s="5"/>
      <c r="C51" s="6"/>
      <c r="D51" s="18"/>
      <c r="E51" s="30"/>
      <c r="F51" s="30"/>
      <c r="G51" s="9" t="str">
        <f>Termine!$E$81</f>
        <v xml:space="preserve"> </v>
      </c>
      <c r="H51" s="33">
        <f t="shared" si="6"/>
        <v>0</v>
      </c>
      <c r="I51" s="10">
        <f t="shared" si="7"/>
        <v>0</v>
      </c>
      <c r="J51" s="47">
        <f t="shared" si="8"/>
        <v>0</v>
      </c>
      <c r="K51" s="10">
        <f t="shared" si="9"/>
        <v>0</v>
      </c>
      <c r="L51" s="49">
        <f t="shared" si="10"/>
        <v>0</v>
      </c>
      <c r="M51" s="32">
        <f t="shared" si="11"/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1:45" s="42" customFormat="1" hidden="1" x14ac:dyDescent="0.2">
      <c r="A52" s="29">
        <v>63</v>
      </c>
      <c r="B52" s="5"/>
      <c r="C52" s="6"/>
      <c r="D52" s="18"/>
      <c r="E52" s="30"/>
      <c r="F52" s="30"/>
      <c r="G52" s="9" t="str">
        <f>Termine!$E$81</f>
        <v xml:space="preserve"> </v>
      </c>
      <c r="H52" s="33">
        <f t="shared" si="6"/>
        <v>0</v>
      </c>
      <c r="I52" s="10">
        <f t="shared" si="7"/>
        <v>0</v>
      </c>
      <c r="J52" s="47">
        <f t="shared" si="8"/>
        <v>0</v>
      </c>
      <c r="K52" s="10">
        <f t="shared" si="9"/>
        <v>0</v>
      </c>
      <c r="L52" s="49">
        <f t="shared" si="10"/>
        <v>0</v>
      </c>
      <c r="M52" s="32">
        <f t="shared" si="11"/>
        <v>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1:45" s="42" customFormat="1" hidden="1" x14ac:dyDescent="0.2">
      <c r="A53" s="29">
        <v>64</v>
      </c>
      <c r="B53" s="5"/>
      <c r="C53" s="6"/>
      <c r="D53" s="18"/>
      <c r="E53" s="30"/>
      <c r="F53" s="30"/>
      <c r="G53" s="9" t="str">
        <f>Termine!$E$81</f>
        <v xml:space="preserve"> </v>
      </c>
      <c r="H53" s="33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49">
        <f t="shared" si="10"/>
        <v>0</v>
      </c>
      <c r="M53" s="32">
        <f t="shared" si="11"/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1:45" hidden="1" x14ac:dyDescent="0.2">
      <c r="A54" s="17">
        <v>65</v>
      </c>
      <c r="D54" s="18"/>
      <c r="G54" s="9" t="str">
        <f>Termine!$E$81</f>
        <v xml:space="preserve"> </v>
      </c>
      <c r="H54" s="21">
        <f t="shared" si="6"/>
        <v>0</v>
      </c>
      <c r="I54" s="10">
        <f t="shared" si="7"/>
        <v>0</v>
      </c>
      <c r="J54" s="47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1:45" hidden="1" x14ac:dyDescent="0.2">
      <c r="A55" s="17">
        <v>66</v>
      </c>
      <c r="D55" s="18"/>
      <c r="E55" s="7"/>
      <c r="F55" s="7"/>
      <c r="G55" s="9" t="str">
        <f>Termine!$E$81</f>
        <v xml:space="preserve"> 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 hidden="1" x14ac:dyDescent="0.2">
      <c r="A56" s="17">
        <v>67</v>
      </c>
      <c r="D56" s="18"/>
      <c r="G56" s="9" t="str">
        <f>Termine!$E$81</f>
        <v xml:space="preserve"> 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1:45" hidden="1" x14ac:dyDescent="0.2">
      <c r="A57" s="17">
        <v>68</v>
      </c>
      <c r="D57" s="18"/>
      <c r="G57" s="9" t="str">
        <f>Termine!$E$81</f>
        <v xml:space="preserve"> 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 r:id="rId1"/>
  <headerFooter>
    <oddHeader>&amp;C&amp;"Times New Roman,Standard"&amp;24Schützenverband Berlin-Brandenburg e.V.
&amp;16Rundenkämpfe 2020/2021
Luftpistole Verbandsklasse B 1</oddHeader>
    <oddFooter>&amp;L&amp;F - &amp;A&amp;RStand: &amp;D, &amp;T Uhr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46" customWidth="1"/>
    <col min="4" max="4" width="4.140625" style="7" customWidth="1"/>
    <col min="5" max="6" width="15.7109375" style="50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50" customWidth="1"/>
    <col min="15" max="15" width="3.7109375" style="50" customWidth="1"/>
    <col min="16" max="16" width="2.7109375" style="50" customWidth="1"/>
    <col min="17" max="17" width="3" style="50" customWidth="1"/>
    <col min="18" max="18" width="5" style="50" customWidth="1"/>
    <col min="19" max="19" width="2.7109375" style="50" customWidth="1"/>
    <col min="20" max="20" width="2.5703125" style="50" customWidth="1"/>
    <col min="21" max="21" width="5" style="50" customWidth="1"/>
    <col min="22" max="22" width="2.7109375" style="50" customWidth="1"/>
    <col min="23" max="23" width="2.5703125" style="50" customWidth="1"/>
    <col min="24" max="24" width="5" style="50" customWidth="1"/>
    <col min="25" max="25" width="2.7109375" style="50" customWidth="1"/>
    <col min="26" max="26" width="2.5703125" style="50" customWidth="1"/>
    <col min="27" max="27" width="5" style="50" customWidth="1"/>
    <col min="28" max="28" width="2.7109375" style="50" customWidth="1"/>
    <col min="29" max="29" width="2.5703125" style="50" customWidth="1"/>
    <col min="30" max="30" width="5" style="50" customWidth="1"/>
    <col min="31" max="31" width="2.7109375" style="50" customWidth="1"/>
    <col min="32" max="32" width="2.5703125" style="50" customWidth="1"/>
    <col min="33" max="33" width="5" style="50" customWidth="1"/>
    <col min="34" max="34" width="2.7109375" style="50" customWidth="1"/>
    <col min="35" max="35" width="2.5703125" style="50" customWidth="1"/>
    <col min="36" max="36" width="5" style="50" customWidth="1"/>
    <col min="37" max="37" width="2.7109375" style="50" customWidth="1"/>
    <col min="38" max="38" width="2.5703125" style="50" customWidth="1"/>
    <col min="39" max="39" width="5" style="50" customWidth="1"/>
    <col min="40" max="40" width="2.7109375" style="50" customWidth="1"/>
    <col min="41" max="41" width="2.5703125" style="50" customWidth="1"/>
    <col min="42" max="42" width="5" style="50" customWidth="1"/>
    <col min="43" max="43" width="3.42578125" style="50" customWidth="1"/>
    <col min="44" max="44" width="3.28515625" style="50" customWidth="1"/>
    <col min="45" max="45" width="5" style="50" customWidth="1"/>
  </cols>
  <sheetData>
    <row r="1" spans="1:45" s="16" customFormat="1" ht="12.75" customHeight="1" x14ac:dyDescent="0.2">
      <c r="A1" s="12" t="s">
        <v>0</v>
      </c>
      <c r="B1" s="12">
        <v>4</v>
      </c>
      <c r="C1" s="4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50"/>
      <c r="D2" s="18"/>
      <c r="E2" s="30" t="str">
        <f>Termine!C113</f>
        <v>DJK Spandau</v>
      </c>
      <c r="F2" s="19"/>
      <c r="G2" s="9" t="str">
        <f>Termine!E113</f>
        <v>DJK Spandau</v>
      </c>
      <c r="H2" s="20">
        <f t="shared" ref="H2:H7" si="0">IF(E2&gt;" ",N2-O2," ")</f>
        <v>0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0</v>
      </c>
      <c r="K2" s="10">
        <f t="shared" ref="K2:K7" si="3">IF(E2&gt;" ",COUNT(R2,U2,X2,AA2,AD2,AG2,AJ2,AM2,AP2,AS2)," ")</f>
        <v>0</v>
      </c>
      <c r="L2" s="22" t="e">
        <f t="shared" ref="L2:L7" si="4">IF(E2&gt;" ",J2/K2," ")</f>
        <v>#DIV/0!</v>
      </c>
      <c r="N2" s="50">
        <f t="shared" ref="N2:O7" si="5">SUM(P2,S2,V2,Y2,AB2,AE2,AH2,AK2,AN2,AQ2)</f>
        <v>0</v>
      </c>
      <c r="O2" s="50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50"/>
      <c r="D3" s="18"/>
      <c r="E3" s="30" t="str">
        <f>Termine!C114</f>
        <v xml:space="preserve"> </v>
      </c>
      <c r="F3" s="19"/>
      <c r="G3" s="9" t="str">
        <f>Termine!E114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50">
        <f t="shared" si="5"/>
        <v>0</v>
      </c>
      <c r="O3" s="50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50"/>
      <c r="D4" s="18"/>
      <c r="E4" s="30" t="str">
        <f>Termine!C115</f>
        <v>Schützengemeinschaft Strausberg</v>
      </c>
      <c r="F4" s="19"/>
      <c r="G4" s="9" t="str">
        <f>Termine!E115</f>
        <v>Strausberg</v>
      </c>
      <c r="H4" s="20">
        <f t="shared" si="0"/>
        <v>0</v>
      </c>
      <c r="I4" s="10" t="str">
        <f t="shared" si="1"/>
        <v xml:space="preserve"> </v>
      </c>
      <c r="J4" s="21">
        <f t="shared" si="2"/>
        <v>948</v>
      </c>
      <c r="K4" s="10">
        <f t="shared" si="3"/>
        <v>1</v>
      </c>
      <c r="L4" s="22">
        <f t="shared" si="4"/>
        <v>948</v>
      </c>
      <c r="N4" s="50">
        <f t="shared" si="5"/>
        <v>0</v>
      </c>
      <c r="O4" s="50">
        <f t="shared" si="5"/>
        <v>0</v>
      </c>
      <c r="P4" s="25"/>
      <c r="Q4" s="25"/>
      <c r="R4" s="25">
        <v>948</v>
      </c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51"/>
      <c r="D5" s="18"/>
      <c r="E5" s="30" t="str">
        <f>Termine!C116</f>
        <v>Schützenverein Schönholzer Heide</v>
      </c>
      <c r="F5" s="19"/>
      <c r="G5" s="9" t="str">
        <f>Termine!E116</f>
        <v>SVSH</v>
      </c>
      <c r="H5" s="20">
        <f t="shared" si="0"/>
        <v>2</v>
      </c>
      <c r="I5" s="10" t="str">
        <f t="shared" si="1"/>
        <v xml:space="preserve"> </v>
      </c>
      <c r="J5" s="21">
        <f t="shared" si="2"/>
        <v>1010</v>
      </c>
      <c r="K5" s="10">
        <f t="shared" si="3"/>
        <v>1</v>
      </c>
      <c r="L5" s="22">
        <f t="shared" si="4"/>
        <v>1010</v>
      </c>
      <c r="N5" s="50">
        <f t="shared" si="5"/>
        <v>2</v>
      </c>
      <c r="O5" s="50">
        <f t="shared" si="5"/>
        <v>0</v>
      </c>
      <c r="P5" s="26">
        <v>2</v>
      </c>
      <c r="Q5" s="26"/>
      <c r="R5" s="26">
        <v>1010</v>
      </c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50"/>
      <c r="D6" s="18"/>
      <c r="E6" s="30" t="str">
        <f>Termine!C117</f>
        <v xml:space="preserve"> </v>
      </c>
      <c r="F6" s="19"/>
      <c r="G6" s="9" t="str">
        <f>Termine!E117</f>
        <v xml:space="preserve"> </v>
      </c>
      <c r="H6" s="20" t="str">
        <f t="shared" si="0"/>
        <v xml:space="preserve"> </v>
      </c>
      <c r="I6" s="10" t="str">
        <f t="shared" si="1"/>
        <v xml:space="preserve"> </v>
      </c>
      <c r="J6" s="21" t="str">
        <f t="shared" si="2"/>
        <v xml:space="preserve"> </v>
      </c>
      <c r="K6" s="10" t="str">
        <f t="shared" si="3"/>
        <v xml:space="preserve"> </v>
      </c>
      <c r="L6" s="22" t="str">
        <f t="shared" si="4"/>
        <v xml:space="preserve"> </v>
      </c>
      <c r="N6" s="50">
        <f t="shared" si="5"/>
        <v>0</v>
      </c>
      <c r="O6" s="50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s="42" customFormat="1" x14ac:dyDescent="0.2">
      <c r="A7" s="29">
        <v>6</v>
      </c>
      <c r="B7" s="30"/>
      <c r="C7" s="46"/>
      <c r="D7" s="31"/>
      <c r="E7" s="30" t="str">
        <f>Termine!C118</f>
        <v xml:space="preserve"> </v>
      </c>
      <c r="F7" s="19"/>
      <c r="G7" s="9" t="str">
        <f>Termine!E118</f>
        <v xml:space="preserve"> </v>
      </c>
      <c r="H7" s="20" t="str">
        <f t="shared" si="0"/>
        <v xml:space="preserve"> </v>
      </c>
      <c r="I7" s="32" t="str">
        <f t="shared" si="1"/>
        <v xml:space="preserve"> </v>
      </c>
      <c r="J7" s="33" t="str">
        <f t="shared" si="2"/>
        <v xml:space="preserve"> </v>
      </c>
      <c r="K7" s="32" t="str">
        <f t="shared" si="3"/>
        <v xml:space="preserve"> </v>
      </c>
      <c r="L7" s="34" t="str">
        <f t="shared" si="4"/>
        <v xml:space="preserve"> </v>
      </c>
      <c r="M7" s="32"/>
      <c r="N7" s="30">
        <f t="shared" si="5"/>
        <v>0</v>
      </c>
      <c r="O7" s="30">
        <f t="shared" si="5"/>
        <v>0</v>
      </c>
      <c r="P7" s="36"/>
      <c r="Q7" s="36"/>
      <c r="R7" s="36"/>
      <c r="S7" s="37"/>
      <c r="T7" s="37"/>
      <c r="U7" s="37"/>
      <c r="V7" s="36"/>
      <c r="W7" s="36"/>
      <c r="X7" s="36"/>
      <c r="Y7" s="40"/>
      <c r="Z7" s="40"/>
      <c r="AA7" s="40"/>
      <c r="AB7" s="36"/>
      <c r="AC7" s="36"/>
      <c r="AD7" s="36"/>
      <c r="AE7" s="35"/>
      <c r="AF7" s="35"/>
      <c r="AG7" s="35"/>
      <c r="AH7" s="39"/>
      <c r="AI7" s="39"/>
      <c r="AJ7" s="39"/>
      <c r="AK7" s="35"/>
      <c r="AL7" s="35"/>
      <c r="AM7" s="35"/>
      <c r="AN7" s="38"/>
      <c r="AO7" s="38"/>
      <c r="AP7" s="38"/>
      <c r="AQ7" s="35"/>
      <c r="AR7" s="35"/>
      <c r="AS7" s="35"/>
    </row>
    <row r="8" spans="1:45" ht="12.75" customHeight="1" x14ac:dyDescent="0.2">
      <c r="A8" s="17"/>
      <c r="B8" s="50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x14ac:dyDescent="0.2">
      <c r="A10" s="17">
        <v>11</v>
      </c>
      <c r="C10" s="46">
        <v>1966</v>
      </c>
      <c r="D10" s="18"/>
      <c r="E10" s="7" t="s">
        <v>208</v>
      </c>
      <c r="F10" s="7" t="s">
        <v>132</v>
      </c>
      <c r="G10" s="9" t="str">
        <f>Termine!$E$113</f>
        <v>DJK Spandau</v>
      </c>
      <c r="H10" s="21">
        <f t="shared" ref="H10:H57" si="6">SUM(R10,U10,X10,AA10,AD10,AG10,AJ10,AM10,AP10,AS10)</f>
        <v>336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336</v>
      </c>
      <c r="K10" s="10">
        <f t="shared" ref="K10:K57" si="9">COUNTA(R10,U10,X10,AA10,AD10,AG10,AJ10,AM10,AP10,AS10)</f>
        <v>1</v>
      </c>
      <c r="L10" s="11">
        <f t="shared" ref="L10:L57" si="10">IF(K10&gt;0,H10/K10,0)</f>
        <v>336</v>
      </c>
      <c r="M10" s="10">
        <f t="shared" ref="M10:M57" si="11">MIN(R10,U10,X10,AA10,AD10,AG10,AJ10,AM10,AP10,AS10)</f>
        <v>336</v>
      </c>
      <c r="N10" s="30"/>
      <c r="O10" s="30"/>
      <c r="P10" s="30"/>
      <c r="Q10" s="30"/>
      <c r="R10" s="30">
        <v>336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x14ac:dyDescent="0.2">
      <c r="A11" s="17">
        <v>12</v>
      </c>
      <c r="C11" s="46">
        <v>1964</v>
      </c>
      <c r="D11" s="18"/>
      <c r="E11" s="7" t="s">
        <v>209</v>
      </c>
      <c r="F11" s="7" t="s">
        <v>210</v>
      </c>
      <c r="G11" s="9" t="str">
        <f>Termine!$E$113</f>
        <v>DJK Spandau</v>
      </c>
      <c r="H11" s="21">
        <f t="shared" si="6"/>
        <v>0</v>
      </c>
      <c r="I11" s="10">
        <f t="shared" si="7"/>
        <v>0</v>
      </c>
      <c r="J11" s="47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x14ac:dyDescent="0.2">
      <c r="A12" s="17">
        <v>13</v>
      </c>
      <c r="C12" s="46">
        <v>1943</v>
      </c>
      <c r="D12" s="18"/>
      <c r="E12" s="7" t="s">
        <v>211</v>
      </c>
      <c r="F12" s="7" t="s">
        <v>130</v>
      </c>
      <c r="G12" s="9" t="str">
        <f>Termine!$E$113</f>
        <v>DJK Spandau</v>
      </c>
      <c r="H12" s="21">
        <f t="shared" si="6"/>
        <v>300</v>
      </c>
      <c r="I12" s="10">
        <f t="shared" si="7"/>
        <v>0</v>
      </c>
      <c r="J12" s="47">
        <f t="shared" si="8"/>
        <v>300</v>
      </c>
      <c r="K12" s="10">
        <f t="shared" si="9"/>
        <v>1</v>
      </c>
      <c r="L12" s="11">
        <f t="shared" si="10"/>
        <v>300</v>
      </c>
      <c r="M12" s="10">
        <f t="shared" si="11"/>
        <v>300</v>
      </c>
      <c r="N12" s="30"/>
      <c r="O12" s="30"/>
      <c r="P12" s="30"/>
      <c r="Q12" s="30"/>
      <c r="R12" s="30">
        <v>300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x14ac:dyDescent="0.2">
      <c r="A13" s="17">
        <v>14</v>
      </c>
      <c r="C13" s="46">
        <v>1966</v>
      </c>
      <c r="D13" s="18"/>
      <c r="E13" s="7" t="s">
        <v>212</v>
      </c>
      <c r="F13" s="7" t="s">
        <v>167</v>
      </c>
      <c r="G13" s="9" t="str">
        <f>Termine!$E$113</f>
        <v>DJK Spandau</v>
      </c>
      <c r="H13" s="21">
        <f t="shared" si="6"/>
        <v>283</v>
      </c>
      <c r="I13" s="10">
        <f t="shared" si="7"/>
        <v>0</v>
      </c>
      <c r="J13" s="47">
        <f t="shared" si="8"/>
        <v>283</v>
      </c>
      <c r="K13" s="10">
        <f t="shared" si="9"/>
        <v>1</v>
      </c>
      <c r="L13" s="11">
        <f t="shared" si="10"/>
        <v>283</v>
      </c>
      <c r="M13" s="10">
        <f t="shared" si="11"/>
        <v>283</v>
      </c>
      <c r="N13" s="30"/>
      <c r="O13" s="30"/>
      <c r="P13" s="30"/>
      <c r="Q13" s="30"/>
      <c r="R13" s="30">
        <v>283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45" hidden="1" x14ac:dyDescent="0.2">
      <c r="A14" s="17">
        <v>15</v>
      </c>
      <c r="D14" s="18"/>
      <c r="E14" s="7"/>
      <c r="F14" s="7"/>
      <c r="G14" s="9" t="str">
        <f>Termine!$E$113</f>
        <v>DJK Spandau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hidden="1" x14ac:dyDescent="0.2">
      <c r="A15" s="17">
        <v>16</v>
      </c>
      <c r="D15" s="18"/>
      <c r="E15" s="7"/>
      <c r="F15" s="7"/>
      <c r="G15" s="9" t="str">
        <f>Termine!$E$113</f>
        <v>DJK Spandau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45" hidden="1" x14ac:dyDescent="0.2">
      <c r="A16" s="17">
        <v>17</v>
      </c>
      <c r="D16" s="18"/>
      <c r="E16" s="7"/>
      <c r="F16" s="7"/>
      <c r="G16" s="9" t="str">
        <f>Termine!$E$113</f>
        <v>DJK Spandau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hidden="1" x14ac:dyDescent="0.2">
      <c r="A17" s="17">
        <v>18</v>
      </c>
      <c r="D17" s="18"/>
      <c r="E17" s="7"/>
      <c r="F17" s="7"/>
      <c r="G17" s="9" t="str">
        <f>Termine!$E$113</f>
        <v>DJK Spandau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hidden="1" x14ac:dyDescent="0.2">
      <c r="A18" s="17">
        <v>21</v>
      </c>
      <c r="D18" s="18"/>
      <c r="E18" s="7"/>
      <c r="F18" s="7"/>
      <c r="G18" s="9" t="str">
        <f>Termine!$E$114</f>
        <v xml:space="preserve"> </v>
      </c>
      <c r="H18" s="21">
        <f t="shared" si="6"/>
        <v>0</v>
      </c>
      <c r="I18" s="10">
        <f t="shared" si="7"/>
        <v>0</v>
      </c>
      <c r="J18" s="47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hidden="1" x14ac:dyDescent="0.2">
      <c r="A19" s="17">
        <v>22</v>
      </c>
      <c r="D19" s="18"/>
      <c r="E19" s="7"/>
      <c r="F19" s="7"/>
      <c r="G19" s="9" t="str">
        <f>Termine!$E$114</f>
        <v xml:space="preserve"> </v>
      </c>
      <c r="H19" s="21">
        <f t="shared" si="6"/>
        <v>0</v>
      </c>
      <c r="I19" s="10">
        <f t="shared" si="7"/>
        <v>0</v>
      </c>
      <c r="J19" s="47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hidden="1" x14ac:dyDescent="0.2">
      <c r="A20" s="17">
        <v>23</v>
      </c>
      <c r="D20" s="18"/>
      <c r="E20" s="7"/>
      <c r="F20" s="7"/>
      <c r="G20" s="9" t="str">
        <f>Termine!$E$114</f>
        <v xml:space="preserve"> </v>
      </c>
      <c r="H20" s="21">
        <f t="shared" si="6"/>
        <v>0</v>
      </c>
      <c r="I20" s="10">
        <f t="shared" si="7"/>
        <v>0</v>
      </c>
      <c r="J20" s="47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hidden="1" x14ac:dyDescent="0.2">
      <c r="A21" s="17">
        <v>24</v>
      </c>
      <c r="D21" s="18"/>
      <c r="E21" s="7"/>
      <c r="F21" s="7"/>
      <c r="G21" s="9" t="str">
        <f>Termine!$E$114</f>
        <v xml:space="preserve"> </v>
      </c>
      <c r="H21" s="21">
        <f t="shared" si="6"/>
        <v>0</v>
      </c>
      <c r="I21" s="10">
        <f t="shared" si="7"/>
        <v>0</v>
      </c>
      <c r="J21" s="47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hidden="1" x14ac:dyDescent="0.2">
      <c r="A22" s="17">
        <v>25</v>
      </c>
      <c r="D22" s="18"/>
      <c r="E22" s="52"/>
      <c r="F22" s="52"/>
      <c r="G22" s="9" t="str">
        <f>Termine!$E$114</f>
        <v xml:space="preserve"> </v>
      </c>
      <c r="H22" s="21">
        <f t="shared" si="6"/>
        <v>0</v>
      </c>
      <c r="I22" s="10">
        <f t="shared" si="7"/>
        <v>0</v>
      </c>
      <c r="J22" s="47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hidden="1" x14ac:dyDescent="0.2">
      <c r="A23" s="17">
        <v>26</v>
      </c>
      <c r="D23" s="18"/>
      <c r="E23" s="7"/>
      <c r="F23" s="7"/>
      <c r="G23" s="9" t="str">
        <f>Termine!$E$114</f>
        <v xml:space="preserve"> </v>
      </c>
      <c r="H23" s="21">
        <f t="shared" si="6"/>
        <v>0</v>
      </c>
      <c r="I23" s="10">
        <f t="shared" si="7"/>
        <v>0</v>
      </c>
      <c r="J23" s="47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idden="1" x14ac:dyDescent="0.2">
      <c r="A24" s="17">
        <v>27</v>
      </c>
      <c r="B24" s="48"/>
      <c r="D24" s="18"/>
      <c r="E24" s="7"/>
      <c r="F24" s="7"/>
      <c r="G24" s="9" t="str">
        <f>Termine!$E$114</f>
        <v xml:space="preserve"> 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idden="1" x14ac:dyDescent="0.2">
      <c r="A25" s="17">
        <v>28</v>
      </c>
      <c r="D25" s="18"/>
      <c r="G25" s="9" t="str">
        <f>Termine!$E$114</f>
        <v xml:space="preserve"> 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x14ac:dyDescent="0.2">
      <c r="A26" s="17">
        <v>31</v>
      </c>
      <c r="C26" s="46">
        <v>1960</v>
      </c>
      <c r="D26" s="18"/>
      <c r="E26" s="50" t="s">
        <v>228</v>
      </c>
      <c r="F26" s="50" t="s">
        <v>229</v>
      </c>
      <c r="G26" s="9" t="str">
        <f>Termine!$E$115</f>
        <v>Strausberg</v>
      </c>
      <c r="H26" s="21">
        <f t="shared" si="6"/>
        <v>351</v>
      </c>
      <c r="I26" s="10">
        <f t="shared" si="7"/>
        <v>0</v>
      </c>
      <c r="J26" s="47">
        <f t="shared" si="8"/>
        <v>351</v>
      </c>
      <c r="K26" s="10">
        <f t="shared" si="9"/>
        <v>1</v>
      </c>
      <c r="L26" s="11">
        <f t="shared" si="10"/>
        <v>351</v>
      </c>
      <c r="M26" s="10">
        <f t="shared" si="11"/>
        <v>351</v>
      </c>
      <c r="N26" s="30"/>
      <c r="O26" s="30"/>
      <c r="P26" s="30"/>
      <c r="Q26" s="30"/>
      <c r="R26" s="30">
        <v>351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41" customFormat="1" x14ac:dyDescent="0.2">
      <c r="A27" s="29">
        <v>32</v>
      </c>
      <c r="B27" s="48"/>
      <c r="C27" s="46">
        <v>1951</v>
      </c>
      <c r="D27" s="18"/>
      <c r="E27" s="30" t="s">
        <v>230</v>
      </c>
      <c r="F27" s="30" t="s">
        <v>217</v>
      </c>
      <c r="G27" s="9" t="str">
        <f>Termine!$E$115</f>
        <v>Strausberg</v>
      </c>
      <c r="H27" s="33">
        <f t="shared" si="6"/>
        <v>311</v>
      </c>
      <c r="I27" s="10">
        <f t="shared" si="7"/>
        <v>0</v>
      </c>
      <c r="J27" s="47">
        <f t="shared" si="8"/>
        <v>311</v>
      </c>
      <c r="K27" s="10">
        <f t="shared" si="9"/>
        <v>1</v>
      </c>
      <c r="L27" s="49">
        <f t="shared" si="10"/>
        <v>311</v>
      </c>
      <c r="M27" s="32">
        <f t="shared" si="11"/>
        <v>311</v>
      </c>
      <c r="N27" s="30"/>
      <c r="O27" s="30"/>
      <c r="P27" s="30"/>
      <c r="Q27" s="30"/>
      <c r="R27" s="30">
        <v>311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x14ac:dyDescent="0.2">
      <c r="A28" s="17">
        <v>33</v>
      </c>
      <c r="C28" s="46">
        <v>1969</v>
      </c>
      <c r="D28" s="18"/>
      <c r="E28" s="50" t="s">
        <v>231</v>
      </c>
      <c r="F28" s="50" t="s">
        <v>101</v>
      </c>
      <c r="G28" s="9" t="str">
        <f>Termine!$E$115</f>
        <v>Strausberg</v>
      </c>
      <c r="H28" s="21">
        <f t="shared" si="6"/>
        <v>286</v>
      </c>
      <c r="I28" s="10">
        <f t="shared" si="7"/>
        <v>0</v>
      </c>
      <c r="J28" s="47">
        <f t="shared" si="8"/>
        <v>286</v>
      </c>
      <c r="K28" s="10">
        <f t="shared" si="9"/>
        <v>1</v>
      </c>
      <c r="L28" s="11">
        <f t="shared" si="10"/>
        <v>286</v>
      </c>
      <c r="M28" s="10">
        <f t="shared" si="11"/>
        <v>286</v>
      </c>
      <c r="N28" s="30"/>
      <c r="O28" s="30"/>
      <c r="P28" s="30"/>
      <c r="Q28" s="30"/>
      <c r="R28" s="30">
        <v>286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x14ac:dyDescent="0.2">
      <c r="A29" s="17">
        <v>34</v>
      </c>
      <c r="B29" s="48"/>
      <c r="C29" s="46">
        <v>1986</v>
      </c>
      <c r="D29" s="18"/>
      <c r="E29" s="50" t="s">
        <v>232</v>
      </c>
      <c r="F29" s="50" t="s">
        <v>234</v>
      </c>
      <c r="G29" s="9" t="str">
        <f>Termine!$E$115</f>
        <v>Strausberg</v>
      </c>
      <c r="H29" s="21">
        <f t="shared" si="6"/>
        <v>261</v>
      </c>
      <c r="I29" s="10">
        <f t="shared" si="7"/>
        <v>0</v>
      </c>
      <c r="J29" s="47">
        <f t="shared" si="8"/>
        <v>261</v>
      </c>
      <c r="K29" s="10">
        <f t="shared" si="9"/>
        <v>1</v>
      </c>
      <c r="L29" s="11">
        <f t="shared" si="10"/>
        <v>261</v>
      </c>
      <c r="M29" s="10">
        <f t="shared" si="11"/>
        <v>261</v>
      </c>
      <c r="N29" s="30"/>
      <c r="O29" s="30"/>
      <c r="P29" s="30"/>
      <c r="Q29" s="30"/>
      <c r="R29" s="30">
        <v>261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x14ac:dyDescent="0.2">
      <c r="A30" s="17">
        <v>35</v>
      </c>
      <c r="C30" s="46">
        <v>1993</v>
      </c>
      <c r="D30" s="18"/>
      <c r="E30" s="50" t="s">
        <v>233</v>
      </c>
      <c r="F30" s="50" t="s">
        <v>235</v>
      </c>
      <c r="G30" s="9" t="str">
        <f>Termine!$E$115</f>
        <v>Strausberg</v>
      </c>
      <c r="H30" s="21">
        <f t="shared" si="6"/>
        <v>0</v>
      </c>
      <c r="I30" s="10">
        <f t="shared" si="7"/>
        <v>0</v>
      </c>
      <c r="J30" s="47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hidden="1" x14ac:dyDescent="0.2">
      <c r="A31" s="17">
        <v>36</v>
      </c>
      <c r="B31" s="48"/>
      <c r="D31" s="18"/>
      <c r="E31" s="30"/>
      <c r="F31" s="30"/>
      <c r="G31" s="9" t="str">
        <f>Termine!$E$115</f>
        <v>Strausberg</v>
      </c>
      <c r="H31" s="21">
        <f t="shared" si="6"/>
        <v>0</v>
      </c>
      <c r="I31" s="10">
        <f t="shared" si="7"/>
        <v>0</v>
      </c>
      <c r="J31" s="47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hidden="1" x14ac:dyDescent="0.2">
      <c r="A32" s="17">
        <v>37</v>
      </c>
      <c r="D32" s="18"/>
      <c r="G32" s="9" t="str">
        <f>Termine!$E$115</f>
        <v>Strausberg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hidden="1" x14ac:dyDescent="0.2">
      <c r="A33" s="17">
        <v>38</v>
      </c>
      <c r="D33" s="18"/>
      <c r="G33" s="9" t="str">
        <f>Termine!$E$115</f>
        <v>Strausberg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x14ac:dyDescent="0.2">
      <c r="A34" s="17">
        <v>41</v>
      </c>
      <c r="B34" s="51"/>
      <c r="C34" s="46">
        <v>1962</v>
      </c>
      <c r="D34" s="18"/>
      <c r="E34" s="50" t="s">
        <v>184</v>
      </c>
      <c r="F34" s="50" t="s">
        <v>125</v>
      </c>
      <c r="G34" s="9" t="str">
        <f>Termine!$E$116</f>
        <v>SVSH</v>
      </c>
      <c r="H34" s="21">
        <f t="shared" si="6"/>
        <v>332</v>
      </c>
      <c r="I34" s="10">
        <f t="shared" si="7"/>
        <v>0</v>
      </c>
      <c r="J34" s="47">
        <f t="shared" si="8"/>
        <v>332</v>
      </c>
      <c r="K34" s="10">
        <f t="shared" si="9"/>
        <v>1</v>
      </c>
      <c r="L34" s="11">
        <f t="shared" si="10"/>
        <v>332</v>
      </c>
      <c r="M34" s="10">
        <f t="shared" si="11"/>
        <v>332</v>
      </c>
      <c r="N34" s="30"/>
      <c r="O34" s="30"/>
      <c r="P34" s="30"/>
      <c r="Q34" s="30"/>
      <c r="R34" s="30">
        <v>332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 x14ac:dyDescent="0.2">
      <c r="A35" s="17">
        <v>42</v>
      </c>
      <c r="B35" s="51"/>
      <c r="C35" s="46">
        <v>1994</v>
      </c>
      <c r="D35" s="18"/>
      <c r="E35" s="50" t="s">
        <v>185</v>
      </c>
      <c r="F35" s="50" t="s">
        <v>186</v>
      </c>
      <c r="G35" s="9" t="str">
        <f>Termine!$E$116</f>
        <v>SVSH</v>
      </c>
      <c r="H35" s="21">
        <f t="shared" si="6"/>
        <v>331</v>
      </c>
      <c r="I35" s="10">
        <f t="shared" si="7"/>
        <v>0</v>
      </c>
      <c r="J35" s="47">
        <f t="shared" si="8"/>
        <v>331</v>
      </c>
      <c r="K35" s="10">
        <f t="shared" si="9"/>
        <v>1</v>
      </c>
      <c r="L35" s="11">
        <f t="shared" si="10"/>
        <v>331</v>
      </c>
      <c r="M35" s="10">
        <f t="shared" si="11"/>
        <v>331</v>
      </c>
      <c r="N35" s="30"/>
      <c r="O35" s="30"/>
      <c r="P35" s="30"/>
      <c r="Q35" s="30"/>
      <c r="R35" s="30">
        <v>331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x14ac:dyDescent="0.2">
      <c r="A36" s="17">
        <v>43</v>
      </c>
      <c r="B36" s="51"/>
      <c r="C36" s="46">
        <v>2003</v>
      </c>
      <c r="D36" s="18"/>
      <c r="E36" s="50" t="s">
        <v>187</v>
      </c>
      <c r="F36" s="50" t="s">
        <v>193</v>
      </c>
      <c r="G36" s="9" t="str">
        <f>Termine!$E$116</f>
        <v>SVSH</v>
      </c>
      <c r="H36" s="21">
        <f t="shared" si="6"/>
        <v>322</v>
      </c>
      <c r="I36" s="10">
        <f t="shared" si="7"/>
        <v>0</v>
      </c>
      <c r="J36" s="47">
        <f t="shared" si="8"/>
        <v>322</v>
      </c>
      <c r="K36" s="10">
        <f t="shared" si="9"/>
        <v>1</v>
      </c>
      <c r="L36" s="11">
        <f t="shared" si="10"/>
        <v>322</v>
      </c>
      <c r="M36" s="10">
        <f t="shared" si="11"/>
        <v>322</v>
      </c>
      <c r="N36" s="30"/>
      <c r="O36" s="30"/>
      <c r="P36" s="30"/>
      <c r="Q36" s="30"/>
      <c r="R36" s="30">
        <v>322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x14ac:dyDescent="0.2">
      <c r="A37" s="17">
        <v>44</v>
      </c>
      <c r="B37" s="51"/>
      <c r="C37" s="46">
        <v>1999</v>
      </c>
      <c r="D37" s="18"/>
      <c r="E37" s="50" t="s">
        <v>188</v>
      </c>
      <c r="F37" s="50" t="s">
        <v>194</v>
      </c>
      <c r="G37" s="9" t="str">
        <f>Termine!$E$116</f>
        <v>SVSH</v>
      </c>
      <c r="H37" s="21">
        <f t="shared" si="6"/>
        <v>328</v>
      </c>
      <c r="I37" s="10">
        <f t="shared" si="7"/>
        <v>0</v>
      </c>
      <c r="J37" s="47">
        <f t="shared" si="8"/>
        <v>328</v>
      </c>
      <c r="K37" s="10">
        <f t="shared" si="9"/>
        <v>1</v>
      </c>
      <c r="L37" s="11">
        <f t="shared" si="10"/>
        <v>328</v>
      </c>
      <c r="M37" s="10">
        <f t="shared" si="11"/>
        <v>328</v>
      </c>
      <c r="N37" s="30"/>
      <c r="O37" s="30"/>
      <c r="P37" s="30"/>
      <c r="Q37" s="30"/>
      <c r="R37" s="30">
        <v>328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1:45" x14ac:dyDescent="0.2">
      <c r="A38" s="17">
        <v>45</v>
      </c>
      <c r="C38" s="46">
        <v>1995</v>
      </c>
      <c r="D38" s="18"/>
      <c r="E38" s="50" t="s">
        <v>189</v>
      </c>
      <c r="F38" s="50" t="s">
        <v>190</v>
      </c>
      <c r="G38" s="9" t="str">
        <f>Termine!$E$116</f>
        <v>SVSH</v>
      </c>
      <c r="H38" s="21">
        <f t="shared" si="6"/>
        <v>347</v>
      </c>
      <c r="I38" s="10">
        <f t="shared" si="7"/>
        <v>0</v>
      </c>
      <c r="J38" s="47">
        <f t="shared" si="8"/>
        <v>347</v>
      </c>
      <c r="K38" s="10">
        <f t="shared" si="9"/>
        <v>1</v>
      </c>
      <c r="L38" s="11">
        <f t="shared" si="10"/>
        <v>347</v>
      </c>
      <c r="M38" s="10">
        <f t="shared" si="11"/>
        <v>347</v>
      </c>
      <c r="N38" s="30"/>
      <c r="O38" s="30"/>
      <c r="P38" s="30"/>
      <c r="Q38" s="30"/>
      <c r="R38" s="30">
        <v>347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x14ac:dyDescent="0.2">
      <c r="A39" s="17">
        <v>46</v>
      </c>
      <c r="B39" s="48"/>
      <c r="C39" s="46">
        <v>1963</v>
      </c>
      <c r="D39" s="18"/>
      <c r="E39" s="50" t="s">
        <v>191</v>
      </c>
      <c r="F39" s="50" t="s">
        <v>192</v>
      </c>
      <c r="G39" s="9" t="str">
        <f>Termine!$E$116</f>
        <v>SVSH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hidden="1" x14ac:dyDescent="0.2">
      <c r="A40" s="17">
        <v>47</v>
      </c>
      <c r="B40" s="48"/>
      <c r="D40" s="18"/>
      <c r="G40" s="9" t="str">
        <f>Termine!$E$116</f>
        <v>SVSH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hidden="1" x14ac:dyDescent="0.2">
      <c r="A41" s="17">
        <v>48</v>
      </c>
      <c r="D41" s="18"/>
      <c r="G41" s="9" t="str">
        <f>Termine!$E$116</f>
        <v>SVSH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hidden="1" x14ac:dyDescent="0.2">
      <c r="A42" s="17">
        <v>51</v>
      </c>
      <c r="D42" s="18"/>
      <c r="G42" s="9" t="str">
        <f>Termine!$E$117</f>
        <v xml:space="preserve"> </v>
      </c>
      <c r="H42" s="21">
        <f t="shared" si="6"/>
        <v>0</v>
      </c>
      <c r="I42" s="10">
        <f t="shared" si="7"/>
        <v>0</v>
      </c>
      <c r="J42" s="47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hidden="1" x14ac:dyDescent="0.2">
      <c r="A43" s="17">
        <v>52</v>
      </c>
      <c r="D43" s="18"/>
      <c r="G43" s="9" t="str">
        <f>Termine!$E$117</f>
        <v xml:space="preserve"> </v>
      </c>
      <c r="H43" s="21">
        <f t="shared" si="6"/>
        <v>0</v>
      </c>
      <c r="I43" s="10">
        <f t="shared" si="7"/>
        <v>0</v>
      </c>
      <c r="J43" s="47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hidden="1" x14ac:dyDescent="0.2">
      <c r="A44" s="17">
        <v>53</v>
      </c>
      <c r="D44" s="18"/>
      <c r="G44" s="9" t="str">
        <f>Termine!$E$117</f>
        <v xml:space="preserve"> </v>
      </c>
      <c r="H44" s="21">
        <f t="shared" si="6"/>
        <v>0</v>
      </c>
      <c r="I44" s="10">
        <f t="shared" si="7"/>
        <v>0</v>
      </c>
      <c r="J44" s="47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hidden="1" x14ac:dyDescent="0.2">
      <c r="A45" s="17">
        <v>54</v>
      </c>
      <c r="D45" s="18"/>
      <c r="G45" s="9" t="str">
        <f>Termine!$E$117</f>
        <v xml:space="preserve"> </v>
      </c>
      <c r="H45" s="21">
        <f t="shared" si="6"/>
        <v>0</v>
      </c>
      <c r="I45" s="10">
        <f t="shared" si="7"/>
        <v>0</v>
      </c>
      <c r="J45" s="47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hidden="1" x14ac:dyDescent="0.2">
      <c r="A46" s="17">
        <v>55</v>
      </c>
      <c r="D46" s="18"/>
      <c r="G46" s="9" t="str">
        <f>Termine!$E$117</f>
        <v xml:space="preserve"> </v>
      </c>
      <c r="H46" s="21">
        <f t="shared" si="6"/>
        <v>0</v>
      </c>
      <c r="I46" s="10">
        <f t="shared" si="7"/>
        <v>0</v>
      </c>
      <c r="J46" s="47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hidden="1" x14ac:dyDescent="0.2">
      <c r="A47" s="17">
        <v>56</v>
      </c>
      <c r="D47" s="18"/>
      <c r="G47" s="9" t="str">
        <f>Termine!$E$117</f>
        <v xml:space="preserve"> </v>
      </c>
      <c r="H47" s="21">
        <f t="shared" si="6"/>
        <v>0</v>
      </c>
      <c r="I47" s="10">
        <f t="shared" si="7"/>
        <v>0</v>
      </c>
      <c r="J47" s="47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1:45" hidden="1" x14ac:dyDescent="0.2">
      <c r="A48" s="17">
        <v>57</v>
      </c>
      <c r="D48" s="18"/>
      <c r="G48" s="9" t="str">
        <f>Termine!$E$117</f>
        <v xml:space="preserve"> 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1:45" hidden="1" x14ac:dyDescent="0.2">
      <c r="A49" s="17">
        <v>58</v>
      </c>
      <c r="D49" s="18"/>
      <c r="G49" s="9" t="str">
        <f>Termine!$E$117</f>
        <v xml:space="preserve"> 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1:45" s="42" customFormat="1" hidden="1" x14ac:dyDescent="0.2">
      <c r="A50" s="29">
        <v>61</v>
      </c>
      <c r="B50" s="5"/>
      <c r="C50" s="46"/>
      <c r="D50" s="18"/>
      <c r="E50" s="30"/>
      <c r="F50" s="30"/>
      <c r="G50" s="9" t="str">
        <f>Termine!$E$118</f>
        <v xml:space="preserve"> </v>
      </c>
      <c r="H50" s="33">
        <f t="shared" si="6"/>
        <v>0</v>
      </c>
      <c r="I50" s="10">
        <f t="shared" si="7"/>
        <v>0</v>
      </c>
      <c r="J50" s="47">
        <f t="shared" si="8"/>
        <v>0</v>
      </c>
      <c r="K50" s="10">
        <f t="shared" si="9"/>
        <v>0</v>
      </c>
      <c r="L50" s="49">
        <f t="shared" si="10"/>
        <v>0</v>
      </c>
      <c r="M50" s="32">
        <f t="shared" si="11"/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1:45" s="42" customFormat="1" hidden="1" x14ac:dyDescent="0.2">
      <c r="A51" s="29">
        <v>62</v>
      </c>
      <c r="B51" s="5"/>
      <c r="C51" s="46"/>
      <c r="D51" s="18"/>
      <c r="E51" s="30"/>
      <c r="F51" s="30"/>
      <c r="G51" s="9" t="str">
        <f>Termine!$E$118</f>
        <v xml:space="preserve"> </v>
      </c>
      <c r="H51" s="33">
        <f t="shared" si="6"/>
        <v>0</v>
      </c>
      <c r="I51" s="10">
        <f t="shared" si="7"/>
        <v>0</v>
      </c>
      <c r="J51" s="47">
        <f t="shared" si="8"/>
        <v>0</v>
      </c>
      <c r="K51" s="10">
        <f t="shared" si="9"/>
        <v>0</v>
      </c>
      <c r="L51" s="49">
        <f t="shared" si="10"/>
        <v>0</v>
      </c>
      <c r="M51" s="32">
        <f t="shared" si="11"/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1:45" s="42" customFormat="1" hidden="1" x14ac:dyDescent="0.2">
      <c r="A52" s="29">
        <v>63</v>
      </c>
      <c r="B52" s="5"/>
      <c r="C52" s="46"/>
      <c r="D52" s="18"/>
      <c r="E52" s="30"/>
      <c r="F52" s="30"/>
      <c r="G52" s="9" t="str">
        <f>Termine!$E$118</f>
        <v xml:space="preserve"> </v>
      </c>
      <c r="H52" s="33">
        <f t="shared" si="6"/>
        <v>0</v>
      </c>
      <c r="I52" s="10">
        <f t="shared" si="7"/>
        <v>0</v>
      </c>
      <c r="J52" s="47">
        <f t="shared" si="8"/>
        <v>0</v>
      </c>
      <c r="K52" s="10">
        <f t="shared" si="9"/>
        <v>0</v>
      </c>
      <c r="L52" s="49">
        <f t="shared" si="10"/>
        <v>0</v>
      </c>
      <c r="M52" s="32">
        <f t="shared" si="11"/>
        <v>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1:45" s="42" customFormat="1" hidden="1" x14ac:dyDescent="0.2">
      <c r="A53" s="29">
        <v>64</v>
      </c>
      <c r="B53" s="5"/>
      <c r="C53" s="46"/>
      <c r="D53" s="18"/>
      <c r="E53" s="30"/>
      <c r="F53" s="30"/>
      <c r="G53" s="9" t="str">
        <f>Termine!$E$118</f>
        <v xml:space="preserve"> </v>
      </c>
      <c r="H53" s="33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49">
        <f t="shared" si="10"/>
        <v>0</v>
      </c>
      <c r="M53" s="32">
        <f t="shared" si="11"/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1:45" hidden="1" x14ac:dyDescent="0.2">
      <c r="A54" s="17">
        <v>65</v>
      </c>
      <c r="D54" s="18"/>
      <c r="G54" s="9" t="str">
        <f>Termine!$E$118</f>
        <v xml:space="preserve"> </v>
      </c>
      <c r="H54" s="21">
        <f t="shared" si="6"/>
        <v>0</v>
      </c>
      <c r="I54" s="10">
        <f t="shared" si="7"/>
        <v>0</v>
      </c>
      <c r="J54" s="47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1:45" hidden="1" x14ac:dyDescent="0.2">
      <c r="A55" s="17">
        <v>66</v>
      </c>
      <c r="D55" s="18"/>
      <c r="E55" s="7"/>
      <c r="F55" s="7"/>
      <c r="G55" s="9" t="str">
        <f>Termine!$E$118</f>
        <v xml:space="preserve"> 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 hidden="1" x14ac:dyDescent="0.2">
      <c r="A56" s="17">
        <v>67</v>
      </c>
      <c r="D56" s="18"/>
      <c r="G56" s="9" t="str">
        <f>Termine!$E$118</f>
        <v xml:space="preserve"> 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1:45" hidden="1" x14ac:dyDescent="0.2">
      <c r="A57" s="17">
        <v>68</v>
      </c>
      <c r="D57" s="18"/>
      <c r="G57" s="9" t="str">
        <f>Termine!$E$118</f>
        <v xml:space="preserve"> 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0157480314965" right="0.78740157480314965" top="1.5748031496062993" bottom="0.98425196850393704" header="0.51181102362204722" footer="0.51181102362204722"/>
  <pageSetup paperSize="9" firstPageNumber="0" orientation="portrait" horizontalDpi="300" verticalDpi="300" r:id="rId1"/>
  <headerFooter>
    <oddHeader>&amp;C&amp;"Times New Roman,Standard"&amp;24Schützenverband Berlin-Brandenburg e.V.
&amp;16Rundenkämpfe 2020/2021
Luftpistole Verbandsklasse B 2</oddHeader>
    <oddFooter>&amp;L&amp;F - &amp;A&amp;RStand: &amp;D, &amp;T Uhr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1.855468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6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Termine!C150</f>
        <v>PSV Olympia Berlin</v>
      </c>
      <c r="F2" s="19"/>
      <c r="G2" s="9" t="str">
        <f>Termine!E150</f>
        <v>PSV Olympia (1)</v>
      </c>
      <c r="H2" s="20">
        <f t="shared" ref="H2:H7" si="0">IF(E2&gt;" ",N2-O2," ")</f>
        <v>4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1747</v>
      </c>
      <c r="K2" s="10">
        <f t="shared" ref="K2:K7" si="3">IF(E2&gt;" ",COUNT(R2,U2,X2,AA2,AD2,AG2,AJ2,AM2,AP2,AS2)," ")</f>
        <v>2</v>
      </c>
      <c r="L2" s="22">
        <f t="shared" ref="L2:L7" si="4">IF(E2&gt;" ",J2/K2," ")</f>
        <v>873.5</v>
      </c>
      <c r="N2" s="8">
        <f t="shared" ref="N2:O7" si="5">SUM(P2,S2,V2,Y2,AB2,AE2,AH2,AK2,AN2,AQ2)</f>
        <v>4</v>
      </c>
      <c r="O2" s="8">
        <f t="shared" si="5"/>
        <v>0</v>
      </c>
      <c r="P2" s="23">
        <v>2</v>
      </c>
      <c r="Q2" s="23"/>
      <c r="R2" s="23">
        <v>873</v>
      </c>
      <c r="S2" s="24"/>
      <c r="T2" s="24"/>
      <c r="U2" s="24"/>
      <c r="V2" s="24">
        <v>2</v>
      </c>
      <c r="W2" s="24"/>
      <c r="X2" s="24">
        <v>874</v>
      </c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Termine!C151</f>
        <v>Schöneberger Schützengilde</v>
      </c>
      <c r="F3" s="19"/>
      <c r="G3" s="9" t="str">
        <f>Termine!E151</f>
        <v>Schöneberg</v>
      </c>
      <c r="H3" s="20">
        <f t="shared" si="0"/>
        <v>2</v>
      </c>
      <c r="I3" s="10" t="str">
        <f t="shared" si="1"/>
        <v xml:space="preserve"> </v>
      </c>
      <c r="J3" s="21">
        <f t="shared" si="2"/>
        <v>1728</v>
      </c>
      <c r="K3" s="10">
        <f t="shared" si="3"/>
        <v>2</v>
      </c>
      <c r="L3" s="22">
        <f t="shared" si="4"/>
        <v>864</v>
      </c>
      <c r="N3" s="8">
        <f t="shared" si="5"/>
        <v>2</v>
      </c>
      <c r="O3" s="8">
        <f t="shared" si="5"/>
        <v>0</v>
      </c>
      <c r="P3" s="24"/>
      <c r="Q3" s="24"/>
      <c r="R3" s="24">
        <v>869</v>
      </c>
      <c r="S3" s="25">
        <v>2</v>
      </c>
      <c r="T3" s="25"/>
      <c r="U3" s="25">
        <v>859</v>
      </c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8"/>
      <c r="D4" s="18"/>
      <c r="E4" s="19" t="str">
        <f>Termine!C152</f>
        <v>PSV Olympia Berlin</v>
      </c>
      <c r="F4" s="19"/>
      <c r="G4" s="9" t="str">
        <f>Termine!E152</f>
        <v>PSV Olympia (2)</v>
      </c>
      <c r="H4" s="20">
        <f t="shared" si="0"/>
        <v>0</v>
      </c>
      <c r="I4" s="10" t="str">
        <f t="shared" si="1"/>
        <v xml:space="preserve"> </v>
      </c>
      <c r="J4" s="21">
        <f t="shared" si="2"/>
        <v>855</v>
      </c>
      <c r="K4" s="10">
        <f t="shared" si="3"/>
        <v>1</v>
      </c>
      <c r="L4" s="22">
        <f t="shared" si="4"/>
        <v>855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>
        <v>855</v>
      </c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8"/>
      <c r="D5" s="18"/>
      <c r="E5" s="19" t="str">
        <f>Termine!C153</f>
        <v xml:space="preserve"> </v>
      </c>
      <c r="F5" s="19"/>
      <c r="G5" s="9" t="str">
        <f>Termine!E153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8"/>
      <c r="D6" s="18"/>
      <c r="E6" s="19" t="str">
        <f>Termine!C154</f>
        <v>BSN Heros Neukölln</v>
      </c>
      <c r="F6" s="19"/>
      <c r="G6" s="9" t="str">
        <f>Termine!E154</f>
        <v>BSN Heros</v>
      </c>
      <c r="H6" s="20">
        <f t="shared" si="0"/>
        <v>0</v>
      </c>
      <c r="I6" s="10" t="str">
        <f t="shared" si="1"/>
        <v xml:space="preserve"> </v>
      </c>
      <c r="J6" s="21">
        <f t="shared" si="2"/>
        <v>861</v>
      </c>
      <c r="K6" s="10">
        <f t="shared" si="3"/>
        <v>1</v>
      </c>
      <c r="L6" s="22">
        <f t="shared" si="4"/>
        <v>861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>
        <v>861</v>
      </c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17">
        <v>6</v>
      </c>
      <c r="B7" s="8"/>
      <c r="D7" s="18"/>
      <c r="E7" s="19" t="str">
        <f>Termine!C155</f>
        <v xml:space="preserve"> </v>
      </c>
      <c r="F7" s="19"/>
      <c r="G7" s="9" t="str">
        <f>Termine!E155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x14ac:dyDescent="0.2">
      <c r="A10" s="17">
        <v>11</v>
      </c>
      <c r="C10" s="6">
        <v>1952</v>
      </c>
      <c r="D10" s="18"/>
      <c r="E10" s="7" t="s">
        <v>164</v>
      </c>
      <c r="F10" s="7" t="s">
        <v>165</v>
      </c>
      <c r="G10" s="9" t="str">
        <f>Termine!$E$150</f>
        <v>PSV Olympia (1)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</row>
    <row r="11" spans="1:45" x14ac:dyDescent="0.2">
      <c r="A11" s="17">
        <v>12</v>
      </c>
      <c r="C11" s="6">
        <v>1959</v>
      </c>
      <c r="D11" s="18"/>
      <c r="E11" s="7" t="s">
        <v>166</v>
      </c>
      <c r="F11" s="7" t="s">
        <v>167</v>
      </c>
      <c r="G11" s="9" t="str">
        <f>Termine!$E$150</f>
        <v>PSV Olympia (1)</v>
      </c>
      <c r="H11" s="21">
        <f t="shared" si="6"/>
        <v>575</v>
      </c>
      <c r="I11" s="10">
        <f t="shared" si="7"/>
        <v>0</v>
      </c>
      <c r="J11" s="47">
        <f t="shared" si="8"/>
        <v>575</v>
      </c>
      <c r="K11" s="10">
        <f t="shared" si="9"/>
        <v>2</v>
      </c>
      <c r="L11" s="11">
        <f t="shared" si="10"/>
        <v>287.5</v>
      </c>
      <c r="M11" s="10">
        <f t="shared" si="11"/>
        <v>284</v>
      </c>
      <c r="R11" s="8">
        <v>284</v>
      </c>
      <c r="X11" s="8">
        <v>291</v>
      </c>
    </row>
    <row r="12" spans="1:45" x14ac:dyDescent="0.2">
      <c r="A12" s="17">
        <v>13</v>
      </c>
      <c r="C12" s="6">
        <v>1939</v>
      </c>
      <c r="D12" s="18"/>
      <c r="E12" s="7" t="s">
        <v>168</v>
      </c>
      <c r="F12" s="7" t="s">
        <v>169</v>
      </c>
      <c r="G12" s="9" t="str">
        <f>Termine!$E$150</f>
        <v>PSV Olympia (1)</v>
      </c>
      <c r="H12" s="21">
        <f t="shared" si="6"/>
        <v>576</v>
      </c>
      <c r="I12" s="10">
        <f t="shared" si="7"/>
        <v>0</v>
      </c>
      <c r="J12" s="47">
        <f t="shared" si="8"/>
        <v>576</v>
      </c>
      <c r="K12" s="10">
        <f t="shared" si="9"/>
        <v>2</v>
      </c>
      <c r="L12" s="11">
        <f t="shared" si="10"/>
        <v>288</v>
      </c>
      <c r="M12" s="10">
        <f t="shared" si="11"/>
        <v>287</v>
      </c>
      <c r="R12" s="8">
        <v>289</v>
      </c>
      <c r="X12" s="8">
        <v>287</v>
      </c>
    </row>
    <row r="13" spans="1:45" x14ac:dyDescent="0.2">
      <c r="A13" s="17">
        <v>14</v>
      </c>
      <c r="C13" s="6">
        <v>1954</v>
      </c>
      <c r="D13" s="18"/>
      <c r="E13" s="7" t="s">
        <v>170</v>
      </c>
      <c r="F13" s="7" t="s">
        <v>124</v>
      </c>
      <c r="G13" s="9" t="str">
        <f>Termine!$E$150</f>
        <v>PSV Olympia (1)</v>
      </c>
      <c r="H13" s="21">
        <f t="shared" si="6"/>
        <v>592</v>
      </c>
      <c r="I13" s="10">
        <f t="shared" si="7"/>
        <v>0</v>
      </c>
      <c r="J13" s="47">
        <f t="shared" si="8"/>
        <v>592</v>
      </c>
      <c r="K13" s="10">
        <f t="shared" si="9"/>
        <v>2</v>
      </c>
      <c r="L13" s="11">
        <f t="shared" si="10"/>
        <v>296</v>
      </c>
      <c r="M13" s="10">
        <f t="shared" si="11"/>
        <v>296</v>
      </c>
      <c r="R13" s="8">
        <v>296</v>
      </c>
      <c r="X13" s="8">
        <v>296</v>
      </c>
    </row>
    <row r="14" spans="1:45" x14ac:dyDescent="0.2">
      <c r="A14" s="17">
        <v>15</v>
      </c>
      <c r="C14" s="6">
        <v>1958</v>
      </c>
      <c r="D14" s="18"/>
      <c r="E14" s="7" t="s">
        <v>171</v>
      </c>
      <c r="F14" s="7" t="s">
        <v>101</v>
      </c>
      <c r="G14" s="9" t="str">
        <f>Termine!$E$150</f>
        <v>PSV Olympia (1)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x14ac:dyDescent="0.2">
      <c r="A15" s="17">
        <v>16</v>
      </c>
      <c r="C15" s="6">
        <v>1957</v>
      </c>
      <c r="D15" s="18"/>
      <c r="E15" s="7" t="s">
        <v>172</v>
      </c>
      <c r="F15" s="7" t="s">
        <v>121</v>
      </c>
      <c r="G15" s="9" t="str">
        <f>Termine!$E$150</f>
        <v>PSV Olympia (1)</v>
      </c>
      <c r="H15" s="21">
        <f t="shared" si="6"/>
        <v>288</v>
      </c>
      <c r="I15" s="10">
        <f t="shared" si="7"/>
        <v>0</v>
      </c>
      <c r="J15" s="47">
        <f t="shared" si="8"/>
        <v>288</v>
      </c>
      <c r="K15" s="10">
        <f t="shared" si="9"/>
        <v>1</v>
      </c>
      <c r="L15" s="11">
        <f t="shared" si="10"/>
        <v>288</v>
      </c>
      <c r="M15" s="10">
        <f t="shared" si="11"/>
        <v>288</v>
      </c>
      <c r="R15" s="8">
        <v>288</v>
      </c>
    </row>
    <row r="16" spans="1:45" hidden="1" x14ac:dyDescent="0.2">
      <c r="A16" s="17">
        <v>17</v>
      </c>
      <c r="D16" s="18"/>
      <c r="E16" s="7"/>
      <c r="F16" s="7"/>
      <c r="G16" s="9" t="str">
        <f>Termine!$E$150</f>
        <v>PSV Olympia (1)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21" hidden="1" x14ac:dyDescent="0.2">
      <c r="A17" s="17">
        <v>18</v>
      </c>
      <c r="D17" s="18"/>
      <c r="E17" s="7"/>
      <c r="F17" s="7"/>
      <c r="G17" s="9" t="str">
        <f>Termine!$E$150</f>
        <v>PSV Olympia (1)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21" x14ac:dyDescent="0.2">
      <c r="A18" s="17">
        <v>21</v>
      </c>
      <c r="C18" s="6">
        <v>1946</v>
      </c>
      <c r="D18" s="18"/>
      <c r="E18" s="7" t="s">
        <v>111</v>
      </c>
      <c r="F18" s="7" t="s">
        <v>112</v>
      </c>
      <c r="G18" s="9" t="str">
        <f>Termine!$E$151</f>
        <v>Schöneberg</v>
      </c>
      <c r="H18" s="21">
        <f t="shared" si="6"/>
        <v>552</v>
      </c>
      <c r="I18" s="10">
        <f t="shared" si="7"/>
        <v>0</v>
      </c>
      <c r="J18" s="47">
        <f t="shared" si="8"/>
        <v>552</v>
      </c>
      <c r="K18" s="10">
        <f t="shared" si="9"/>
        <v>2</v>
      </c>
      <c r="L18" s="11">
        <f t="shared" si="10"/>
        <v>276</v>
      </c>
      <c r="M18" s="10">
        <f t="shared" si="11"/>
        <v>271</v>
      </c>
      <c r="R18" s="8">
        <v>271</v>
      </c>
      <c r="U18" s="8">
        <v>281</v>
      </c>
    </row>
    <row r="19" spans="1:21" x14ac:dyDescent="0.2">
      <c r="A19" s="17">
        <v>22</v>
      </c>
      <c r="C19" s="6">
        <v>1944</v>
      </c>
      <c r="D19" s="18"/>
      <c r="E19" s="7" t="s">
        <v>113</v>
      </c>
      <c r="F19" s="7" t="s">
        <v>114</v>
      </c>
      <c r="G19" s="9" t="str">
        <f>Termine!$E$151</f>
        <v>Schöneberg</v>
      </c>
      <c r="H19" s="21">
        <f t="shared" si="6"/>
        <v>583</v>
      </c>
      <c r="I19" s="10">
        <f t="shared" si="7"/>
        <v>0</v>
      </c>
      <c r="J19" s="47">
        <f t="shared" si="8"/>
        <v>583</v>
      </c>
      <c r="K19" s="10">
        <f t="shared" si="9"/>
        <v>2</v>
      </c>
      <c r="L19" s="11">
        <f t="shared" si="10"/>
        <v>291.5</v>
      </c>
      <c r="M19" s="10">
        <f t="shared" si="11"/>
        <v>291</v>
      </c>
      <c r="R19" s="8">
        <v>292</v>
      </c>
      <c r="U19" s="8">
        <v>291</v>
      </c>
    </row>
    <row r="20" spans="1:21" x14ac:dyDescent="0.2">
      <c r="A20" s="17">
        <v>23</v>
      </c>
      <c r="B20" s="48"/>
      <c r="C20" s="6">
        <v>1950</v>
      </c>
      <c r="D20" s="18"/>
      <c r="E20" s="7" t="s">
        <v>115</v>
      </c>
      <c r="F20" s="7" t="s">
        <v>116</v>
      </c>
      <c r="G20" s="9" t="str">
        <f>Termine!$E$151</f>
        <v>Schöneberg</v>
      </c>
      <c r="H20" s="21">
        <f t="shared" si="6"/>
        <v>0</v>
      </c>
      <c r="I20" s="10">
        <f t="shared" si="7"/>
        <v>0</v>
      </c>
      <c r="J20" s="47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21" x14ac:dyDescent="0.2">
      <c r="A21" s="17">
        <v>24</v>
      </c>
      <c r="C21" s="6">
        <v>1955</v>
      </c>
      <c r="D21" s="18"/>
      <c r="E21" s="7" t="s">
        <v>117</v>
      </c>
      <c r="F21" s="7" t="s">
        <v>110</v>
      </c>
      <c r="G21" s="9" t="str">
        <f>Termine!$E$151</f>
        <v>Schöneberg</v>
      </c>
      <c r="H21" s="21">
        <f t="shared" si="6"/>
        <v>568</v>
      </c>
      <c r="I21" s="10">
        <f t="shared" si="7"/>
        <v>0</v>
      </c>
      <c r="J21" s="47">
        <f t="shared" si="8"/>
        <v>568</v>
      </c>
      <c r="K21" s="10">
        <f t="shared" si="9"/>
        <v>2</v>
      </c>
      <c r="L21" s="11">
        <f t="shared" si="10"/>
        <v>284</v>
      </c>
      <c r="M21" s="10">
        <f t="shared" si="11"/>
        <v>281</v>
      </c>
      <c r="R21" s="8">
        <v>287</v>
      </c>
      <c r="U21" s="8">
        <v>281</v>
      </c>
    </row>
    <row r="22" spans="1:21" x14ac:dyDescent="0.2">
      <c r="A22" s="17">
        <v>25</v>
      </c>
      <c r="C22" s="6">
        <v>1959</v>
      </c>
      <c r="D22" s="18"/>
      <c r="E22" s="7" t="s">
        <v>118</v>
      </c>
      <c r="F22" s="7" t="s">
        <v>119</v>
      </c>
      <c r="G22" s="9" t="str">
        <f>Termine!$E$151</f>
        <v>Schöneberg</v>
      </c>
      <c r="H22" s="21">
        <f t="shared" si="6"/>
        <v>577</v>
      </c>
      <c r="I22" s="10">
        <f t="shared" si="7"/>
        <v>0</v>
      </c>
      <c r="J22" s="47">
        <f t="shared" si="8"/>
        <v>577</v>
      </c>
      <c r="K22" s="10">
        <f t="shared" si="9"/>
        <v>2</v>
      </c>
      <c r="L22" s="11">
        <f t="shared" si="10"/>
        <v>288.5</v>
      </c>
      <c r="M22" s="10">
        <f t="shared" si="11"/>
        <v>287</v>
      </c>
      <c r="R22" s="8">
        <v>290</v>
      </c>
      <c r="U22" s="8">
        <v>287</v>
      </c>
    </row>
    <row r="23" spans="1:21" x14ac:dyDescent="0.2">
      <c r="A23" s="17">
        <v>26</v>
      </c>
      <c r="B23" s="48"/>
      <c r="C23" s="6">
        <v>1970</v>
      </c>
      <c r="D23" s="18"/>
      <c r="E23" s="7" t="s">
        <v>120</v>
      </c>
      <c r="F23" s="7" t="s">
        <v>121</v>
      </c>
      <c r="G23" s="9" t="str">
        <f>Termine!$E$151</f>
        <v>Schöneberg</v>
      </c>
      <c r="H23" s="21">
        <f t="shared" si="6"/>
        <v>264</v>
      </c>
      <c r="I23" s="10">
        <f t="shared" si="7"/>
        <v>0</v>
      </c>
      <c r="J23" s="47">
        <f t="shared" si="8"/>
        <v>264</v>
      </c>
      <c r="K23" s="10">
        <f t="shared" si="9"/>
        <v>1</v>
      </c>
      <c r="L23" s="11">
        <f t="shared" si="10"/>
        <v>264</v>
      </c>
      <c r="M23" s="10">
        <f t="shared" si="11"/>
        <v>264</v>
      </c>
      <c r="R23" s="8">
        <v>264</v>
      </c>
    </row>
    <row r="24" spans="1:21" hidden="1" x14ac:dyDescent="0.2">
      <c r="A24" s="17">
        <v>27</v>
      </c>
      <c r="B24" s="48"/>
      <c r="D24" s="18"/>
      <c r="E24" s="7"/>
      <c r="F24" s="7"/>
      <c r="G24" s="9" t="str">
        <f>Termine!$E$151</f>
        <v>Schöneberg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21" hidden="1" x14ac:dyDescent="0.2">
      <c r="A25" s="17">
        <v>28</v>
      </c>
      <c r="B25" s="48"/>
      <c r="D25" s="18"/>
      <c r="G25" s="9" t="str">
        <f>Termine!$E$151</f>
        <v>Schöneberg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21" x14ac:dyDescent="0.2">
      <c r="A26" s="17">
        <v>31</v>
      </c>
      <c r="C26" s="6">
        <v>1948</v>
      </c>
      <c r="D26" s="18"/>
      <c r="E26" s="8" t="s">
        <v>173</v>
      </c>
      <c r="F26" s="8" t="s">
        <v>174</v>
      </c>
      <c r="G26" s="9" t="str">
        <f>Termine!$E$152</f>
        <v>PSV Olympia (2)</v>
      </c>
      <c r="H26" s="21">
        <f t="shared" si="6"/>
        <v>283</v>
      </c>
      <c r="I26" s="10">
        <f t="shared" si="7"/>
        <v>0</v>
      </c>
      <c r="J26" s="47">
        <f t="shared" si="8"/>
        <v>283</v>
      </c>
      <c r="K26" s="10">
        <f t="shared" si="9"/>
        <v>1</v>
      </c>
      <c r="L26" s="11">
        <f t="shared" si="10"/>
        <v>283</v>
      </c>
      <c r="M26" s="10">
        <f t="shared" si="11"/>
        <v>283</v>
      </c>
      <c r="U26" s="8">
        <v>283</v>
      </c>
    </row>
    <row r="27" spans="1:21" x14ac:dyDescent="0.2">
      <c r="A27" s="17">
        <v>32</v>
      </c>
      <c r="C27" s="6">
        <v>1952</v>
      </c>
      <c r="D27" s="18"/>
      <c r="E27" s="8" t="s">
        <v>175</v>
      </c>
      <c r="F27" s="8" t="s">
        <v>176</v>
      </c>
      <c r="G27" s="9" t="str">
        <f>Termine!$E$152</f>
        <v>PSV Olympia (2)</v>
      </c>
      <c r="H27" s="21">
        <f t="shared" si="6"/>
        <v>275</v>
      </c>
      <c r="I27" s="10">
        <f t="shared" si="7"/>
        <v>0</v>
      </c>
      <c r="J27" s="47">
        <f t="shared" si="8"/>
        <v>275</v>
      </c>
      <c r="K27" s="10">
        <f t="shared" si="9"/>
        <v>1</v>
      </c>
      <c r="L27" s="11">
        <f t="shared" si="10"/>
        <v>275</v>
      </c>
      <c r="M27" s="10">
        <f t="shared" si="11"/>
        <v>275</v>
      </c>
      <c r="U27" s="8">
        <v>275</v>
      </c>
    </row>
    <row r="28" spans="1:21" x14ac:dyDescent="0.2">
      <c r="A28" s="17">
        <v>33</v>
      </c>
      <c r="C28" s="6">
        <v>1955</v>
      </c>
      <c r="D28" s="18"/>
      <c r="E28" s="8" t="s">
        <v>177</v>
      </c>
      <c r="F28" s="8" t="s">
        <v>178</v>
      </c>
      <c r="G28" s="9" t="str">
        <f>Termine!$E$152</f>
        <v>PSV Olympia (2)</v>
      </c>
      <c r="H28" s="21">
        <f t="shared" si="6"/>
        <v>288</v>
      </c>
      <c r="I28" s="10">
        <f t="shared" si="7"/>
        <v>0</v>
      </c>
      <c r="J28" s="47">
        <f t="shared" si="8"/>
        <v>288</v>
      </c>
      <c r="K28" s="10">
        <f t="shared" si="9"/>
        <v>1</v>
      </c>
      <c r="L28" s="11">
        <f t="shared" si="10"/>
        <v>288</v>
      </c>
      <c r="M28" s="10">
        <f t="shared" si="11"/>
        <v>288</v>
      </c>
      <c r="U28" s="8">
        <v>288</v>
      </c>
    </row>
    <row r="29" spans="1:21" x14ac:dyDescent="0.2">
      <c r="A29" s="17">
        <v>34</v>
      </c>
      <c r="C29" s="6">
        <v>1954</v>
      </c>
      <c r="D29" s="18"/>
      <c r="E29" s="8" t="s">
        <v>179</v>
      </c>
      <c r="F29" s="8" t="s">
        <v>180</v>
      </c>
      <c r="G29" s="9" t="str">
        <f>Termine!$E$152</f>
        <v>PSV Olympia (2)</v>
      </c>
      <c r="H29" s="21">
        <f t="shared" si="6"/>
        <v>284</v>
      </c>
      <c r="I29" s="10">
        <f t="shared" si="7"/>
        <v>0</v>
      </c>
      <c r="J29" s="47">
        <f t="shared" si="8"/>
        <v>284</v>
      </c>
      <c r="K29" s="10">
        <f t="shared" si="9"/>
        <v>1</v>
      </c>
      <c r="L29" s="11">
        <f t="shared" si="10"/>
        <v>284</v>
      </c>
      <c r="M29" s="10">
        <f t="shared" si="11"/>
        <v>284</v>
      </c>
      <c r="U29" s="8">
        <v>284</v>
      </c>
    </row>
    <row r="30" spans="1:21" x14ac:dyDescent="0.2">
      <c r="A30" s="17">
        <v>35</v>
      </c>
      <c r="C30" s="6">
        <v>1948</v>
      </c>
      <c r="D30" s="18"/>
      <c r="E30" s="8" t="s">
        <v>123</v>
      </c>
      <c r="F30" s="8" t="s">
        <v>162</v>
      </c>
      <c r="G30" s="9" t="str">
        <f>Termine!$E$152</f>
        <v>PSV Olympia (2)</v>
      </c>
      <c r="H30" s="21">
        <f t="shared" si="6"/>
        <v>279</v>
      </c>
      <c r="I30" s="10">
        <f t="shared" si="7"/>
        <v>0</v>
      </c>
      <c r="J30" s="47">
        <f t="shared" si="8"/>
        <v>279</v>
      </c>
      <c r="K30" s="10">
        <f t="shared" si="9"/>
        <v>1</v>
      </c>
      <c r="L30" s="11">
        <f t="shared" si="10"/>
        <v>279</v>
      </c>
      <c r="M30" s="10">
        <f t="shared" si="11"/>
        <v>279</v>
      </c>
      <c r="U30" s="8">
        <v>279</v>
      </c>
    </row>
    <row r="31" spans="1:21" x14ac:dyDescent="0.2">
      <c r="A31" s="17">
        <v>36</v>
      </c>
      <c r="C31" s="6">
        <v>1966</v>
      </c>
      <c r="D31" s="18"/>
      <c r="E31" s="8" t="s">
        <v>181</v>
      </c>
      <c r="F31" s="8" t="s">
        <v>182</v>
      </c>
      <c r="G31" s="9" t="str">
        <f>Termine!$E$152</f>
        <v>PSV Olympia (2)</v>
      </c>
      <c r="H31" s="21">
        <f t="shared" si="6"/>
        <v>0</v>
      </c>
      <c r="I31" s="10">
        <f t="shared" si="7"/>
        <v>0</v>
      </c>
      <c r="J31" s="47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21" hidden="1" x14ac:dyDescent="0.2">
      <c r="A32" s="17">
        <v>37</v>
      </c>
      <c r="D32" s="18"/>
      <c r="G32" s="9" t="str">
        <f>Termine!$E$152</f>
        <v>PSV Olympia (2)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24" hidden="1" x14ac:dyDescent="0.2">
      <c r="A33" s="17">
        <v>38</v>
      </c>
      <c r="D33" s="18"/>
      <c r="G33" s="9" t="str">
        <f>Termine!$E$152</f>
        <v>PSV Olympia (2)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24" hidden="1" x14ac:dyDescent="0.2">
      <c r="A34" s="17">
        <v>41</v>
      </c>
      <c r="D34" s="18"/>
      <c r="G34" s="9" t="str">
        <f>Termine!$E$153</f>
        <v xml:space="preserve"> </v>
      </c>
      <c r="H34" s="21">
        <f t="shared" si="6"/>
        <v>0</v>
      </c>
      <c r="I34" s="10">
        <f t="shared" si="7"/>
        <v>0</v>
      </c>
      <c r="J34" s="47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24" hidden="1" x14ac:dyDescent="0.2">
      <c r="A35" s="17">
        <v>42</v>
      </c>
      <c r="D35" s="18"/>
      <c r="G35" s="9" t="str">
        <f>Termine!$E$153</f>
        <v xml:space="preserve"> </v>
      </c>
      <c r="H35" s="21">
        <f t="shared" si="6"/>
        <v>0</v>
      </c>
      <c r="I35" s="10">
        <f t="shared" si="7"/>
        <v>0</v>
      </c>
      <c r="J35" s="47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24" hidden="1" x14ac:dyDescent="0.2">
      <c r="A36" s="17">
        <v>43</v>
      </c>
      <c r="B36" s="48"/>
      <c r="D36" s="18"/>
      <c r="G36" s="9" t="str">
        <f>Termine!$E$153</f>
        <v xml:space="preserve"> </v>
      </c>
      <c r="H36" s="21">
        <f t="shared" si="6"/>
        <v>0</v>
      </c>
      <c r="I36" s="10">
        <f t="shared" si="7"/>
        <v>0</v>
      </c>
      <c r="J36" s="47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24" hidden="1" x14ac:dyDescent="0.2">
      <c r="A37" s="17">
        <v>44</v>
      </c>
      <c r="D37" s="18"/>
      <c r="G37" s="9" t="str">
        <f>Termine!$E$153</f>
        <v xml:space="preserve"> </v>
      </c>
      <c r="H37" s="21">
        <f t="shared" si="6"/>
        <v>0</v>
      </c>
      <c r="I37" s="10">
        <f t="shared" si="7"/>
        <v>0</v>
      </c>
      <c r="J37" s="47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24" hidden="1" x14ac:dyDescent="0.2">
      <c r="A38" s="17">
        <v>45</v>
      </c>
      <c r="D38" s="18"/>
      <c r="G38" s="9" t="str">
        <f>Termine!$E$153</f>
        <v xml:space="preserve"> </v>
      </c>
      <c r="H38" s="21">
        <f t="shared" si="6"/>
        <v>0</v>
      </c>
      <c r="I38" s="10">
        <f t="shared" si="7"/>
        <v>0</v>
      </c>
      <c r="J38" s="47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24" hidden="1" x14ac:dyDescent="0.2">
      <c r="A39" s="17">
        <v>46</v>
      </c>
      <c r="D39" s="18"/>
      <c r="G39" s="9" t="str">
        <f>Termine!$E$153</f>
        <v xml:space="preserve"> 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24" hidden="1" x14ac:dyDescent="0.2">
      <c r="A40" s="17">
        <v>47</v>
      </c>
      <c r="B40" s="48"/>
      <c r="D40" s="18"/>
      <c r="G40" s="9" t="str">
        <f>Termine!$E$153</f>
        <v xml:space="preserve"> 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24" hidden="1" x14ac:dyDescent="0.2">
      <c r="A41" s="17">
        <v>48</v>
      </c>
      <c r="D41" s="18"/>
      <c r="G41" s="9" t="str">
        <f>Termine!$E$153</f>
        <v xml:space="preserve"> 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24" x14ac:dyDescent="0.2">
      <c r="A42" s="17">
        <v>51</v>
      </c>
      <c r="C42" s="6">
        <v>1950</v>
      </c>
      <c r="D42" s="18"/>
      <c r="E42" s="8" t="s">
        <v>100</v>
      </c>
      <c r="F42" s="8" t="s">
        <v>101</v>
      </c>
      <c r="G42" s="9" t="str">
        <f>Termine!$E$154</f>
        <v>BSN Heros</v>
      </c>
      <c r="H42" s="21">
        <f t="shared" si="6"/>
        <v>0</v>
      </c>
      <c r="I42" s="10">
        <f t="shared" si="7"/>
        <v>0</v>
      </c>
      <c r="J42" s="47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24" x14ac:dyDescent="0.2">
      <c r="A43" s="17">
        <v>52</v>
      </c>
      <c r="C43" s="6">
        <v>1970</v>
      </c>
      <c r="D43" s="18"/>
      <c r="E43" s="8" t="s">
        <v>102</v>
      </c>
      <c r="F43" s="8" t="s">
        <v>103</v>
      </c>
      <c r="G43" s="9" t="str">
        <f>Termine!$E$154</f>
        <v>BSN Heros</v>
      </c>
      <c r="H43" s="21">
        <f t="shared" si="6"/>
        <v>287</v>
      </c>
      <c r="I43" s="10">
        <f t="shared" si="7"/>
        <v>0</v>
      </c>
      <c r="J43" s="47">
        <f t="shared" si="8"/>
        <v>287</v>
      </c>
      <c r="K43" s="10">
        <f t="shared" si="9"/>
        <v>1</v>
      </c>
      <c r="L43" s="11">
        <f t="shared" si="10"/>
        <v>287</v>
      </c>
      <c r="M43" s="10">
        <f t="shared" si="11"/>
        <v>287</v>
      </c>
      <c r="X43" s="8">
        <v>287</v>
      </c>
    </row>
    <row r="44" spans="1:24" x14ac:dyDescent="0.2">
      <c r="A44" s="17">
        <v>53</v>
      </c>
      <c r="C44" s="6">
        <v>1946</v>
      </c>
      <c r="D44" s="18"/>
      <c r="E44" s="8" t="s">
        <v>104</v>
      </c>
      <c r="F44" s="8" t="s">
        <v>105</v>
      </c>
      <c r="G44" s="9" t="str">
        <f>Termine!$E$154</f>
        <v>BSN Heros</v>
      </c>
      <c r="H44" s="21">
        <f t="shared" si="6"/>
        <v>0</v>
      </c>
      <c r="I44" s="10">
        <f t="shared" si="7"/>
        <v>0</v>
      </c>
      <c r="J44" s="47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24" x14ac:dyDescent="0.2">
      <c r="A45" s="17">
        <v>54</v>
      </c>
      <c r="B45" s="48"/>
      <c r="C45" s="6">
        <v>1966</v>
      </c>
      <c r="D45" s="18"/>
      <c r="E45" s="8" t="s">
        <v>106</v>
      </c>
      <c r="F45" s="8" t="s">
        <v>107</v>
      </c>
      <c r="G45" s="9" t="str">
        <f>Termine!$E$154</f>
        <v>BSN Heros</v>
      </c>
      <c r="H45" s="21">
        <f t="shared" si="6"/>
        <v>0</v>
      </c>
      <c r="I45" s="10">
        <f t="shared" si="7"/>
        <v>0</v>
      </c>
      <c r="J45" s="47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24" x14ac:dyDescent="0.2">
      <c r="A46" s="17">
        <v>55</v>
      </c>
      <c r="C46" s="6">
        <v>1966</v>
      </c>
      <c r="D46" s="18"/>
      <c r="E46" s="8" t="s">
        <v>108</v>
      </c>
      <c r="F46" s="8" t="s">
        <v>107</v>
      </c>
      <c r="G46" s="9" t="str">
        <f>Termine!$E$154</f>
        <v>BSN Heros</v>
      </c>
      <c r="H46" s="21">
        <f t="shared" si="6"/>
        <v>288</v>
      </c>
      <c r="I46" s="10">
        <f t="shared" si="7"/>
        <v>0</v>
      </c>
      <c r="J46" s="47">
        <f t="shared" si="8"/>
        <v>288</v>
      </c>
      <c r="K46" s="10">
        <f t="shared" si="9"/>
        <v>1</v>
      </c>
      <c r="L46" s="11">
        <f t="shared" si="10"/>
        <v>288</v>
      </c>
      <c r="M46" s="10">
        <f t="shared" si="11"/>
        <v>288</v>
      </c>
      <c r="X46" s="8">
        <v>288</v>
      </c>
    </row>
    <row r="47" spans="1:24" x14ac:dyDescent="0.2">
      <c r="A47" s="17">
        <v>56</v>
      </c>
      <c r="C47" s="6">
        <v>1957</v>
      </c>
      <c r="D47" s="18"/>
      <c r="E47" s="8" t="s">
        <v>109</v>
      </c>
      <c r="F47" s="8" t="s">
        <v>110</v>
      </c>
      <c r="G47" s="9" t="str">
        <f>Termine!$E$154</f>
        <v>BSN Heros</v>
      </c>
      <c r="H47" s="21">
        <f t="shared" si="6"/>
        <v>286</v>
      </c>
      <c r="I47" s="10">
        <f t="shared" si="7"/>
        <v>0</v>
      </c>
      <c r="J47" s="47">
        <f t="shared" si="8"/>
        <v>286</v>
      </c>
      <c r="K47" s="10">
        <f t="shared" si="9"/>
        <v>1</v>
      </c>
      <c r="L47" s="11">
        <f t="shared" si="10"/>
        <v>286</v>
      </c>
      <c r="M47" s="10">
        <f t="shared" si="11"/>
        <v>286</v>
      </c>
      <c r="X47" s="8">
        <v>286</v>
      </c>
    </row>
    <row r="48" spans="1:24" hidden="1" x14ac:dyDescent="0.2">
      <c r="A48" s="17">
        <v>57</v>
      </c>
      <c r="B48" s="48"/>
      <c r="D48" s="18"/>
      <c r="G48" s="9" t="str">
        <f>Termine!$E$154</f>
        <v>BSN Heros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13" hidden="1" x14ac:dyDescent="0.2">
      <c r="A49" s="17">
        <v>58</v>
      </c>
      <c r="D49" s="18"/>
      <c r="G49" s="9" t="str">
        <f>Termine!$E$154</f>
        <v>BSN Heros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13" hidden="1" x14ac:dyDescent="0.2">
      <c r="A50" s="17">
        <v>61</v>
      </c>
      <c r="D50" s="18"/>
      <c r="G50" s="9" t="str">
        <f>Termine!$E$155</f>
        <v xml:space="preserve"> </v>
      </c>
      <c r="H50" s="21">
        <f t="shared" si="6"/>
        <v>0</v>
      </c>
      <c r="I50" s="10">
        <f t="shared" si="7"/>
        <v>0</v>
      </c>
      <c r="J50" s="47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13" hidden="1" x14ac:dyDescent="0.2">
      <c r="A51" s="17">
        <v>62</v>
      </c>
      <c r="D51" s="18"/>
      <c r="G51" s="9" t="str">
        <f>Termine!$E$155</f>
        <v xml:space="preserve"> </v>
      </c>
      <c r="H51" s="21">
        <f t="shared" si="6"/>
        <v>0</v>
      </c>
      <c r="I51" s="10">
        <f t="shared" si="7"/>
        <v>0</v>
      </c>
      <c r="J51" s="47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13" hidden="1" x14ac:dyDescent="0.2">
      <c r="A52" s="17">
        <v>63</v>
      </c>
      <c r="D52" s="18"/>
      <c r="G52" s="9" t="str">
        <f>Termine!$E$155</f>
        <v xml:space="preserve"> </v>
      </c>
      <c r="H52" s="21">
        <f t="shared" si="6"/>
        <v>0</v>
      </c>
      <c r="I52" s="10">
        <f t="shared" si="7"/>
        <v>0</v>
      </c>
      <c r="J52" s="47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13" hidden="1" x14ac:dyDescent="0.2">
      <c r="A53" s="17">
        <v>64</v>
      </c>
      <c r="D53" s="18"/>
      <c r="G53" s="9" t="str">
        <f>Termine!$E$155</f>
        <v xml:space="preserve"> </v>
      </c>
      <c r="H53" s="21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13" hidden="1" x14ac:dyDescent="0.2">
      <c r="A54" s="17">
        <v>65</v>
      </c>
      <c r="B54" s="48"/>
      <c r="D54" s="18"/>
      <c r="G54" s="9" t="str">
        <f>Termine!$E$155</f>
        <v xml:space="preserve"> </v>
      </c>
      <c r="H54" s="21">
        <f t="shared" si="6"/>
        <v>0</v>
      </c>
      <c r="I54" s="10">
        <f t="shared" si="7"/>
        <v>0</v>
      </c>
      <c r="J54" s="47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13" hidden="1" x14ac:dyDescent="0.2">
      <c r="A55" s="17">
        <v>66</v>
      </c>
      <c r="D55" s="18"/>
      <c r="G55" s="9" t="str">
        <f>Termine!$E$155</f>
        <v xml:space="preserve"> 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13" hidden="1" x14ac:dyDescent="0.2">
      <c r="A56" s="17">
        <v>67</v>
      </c>
      <c r="B56" s="48"/>
      <c r="D56" s="18"/>
      <c r="G56" s="9" t="str">
        <f>Termine!$E$155</f>
        <v xml:space="preserve"> 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13" hidden="1" x14ac:dyDescent="0.2">
      <c r="A57" s="17">
        <v>68</v>
      </c>
      <c r="D57" s="18"/>
      <c r="G57" s="9" t="str">
        <f>Termine!$E$155</f>
        <v xml:space="preserve"> 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Luftpistole Auflage A</oddHeader>
    <oddFooter>&amp;L&amp;F - &amp;A&amp;RStand: &amp;D, &amp;T Uhr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AB10" activePane="bottomRight" state="frozen"/>
      <selection pane="topRight" activeCell="M1" sqref="M1"/>
      <selection pane="bottomLeft" activeCell="A10" sqref="A10"/>
      <selection pane="bottomRight" activeCell="AB3" sqref="AB3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3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4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Termine!C187</f>
        <v xml:space="preserve"> </v>
      </c>
      <c r="F2" s="19"/>
      <c r="G2" s="9" t="str">
        <f>Termine!E187</f>
        <v xml:space="preserve"> </v>
      </c>
      <c r="H2" s="20" t="str">
        <f t="shared" ref="H2:H7" si="0">IF(E2&gt;" ",N2-O2," ")</f>
        <v xml:space="preserve"> </v>
      </c>
      <c r="I2" s="10" t="str">
        <f t="shared" ref="I2:I7" si="1">IF(O2&gt;0,O2*-1," ")</f>
        <v xml:space="preserve"> </v>
      </c>
      <c r="J2" s="21" t="str">
        <f t="shared" ref="J2:J7" si="2">IF(E2&gt;" ",SUM(R2,U2,X2,AA2,AD2,AG2,AJ2,AM2,AP2,AS2)," ")</f>
        <v xml:space="preserve"> </v>
      </c>
      <c r="K2" s="10" t="str">
        <f t="shared" ref="K2:K7" si="3">IF(E2&gt;" ",COUNT(R2,U2,X2,AA2,AD2,AG2,AJ2,AM2,AP2,AS2)," ")</f>
        <v xml:space="preserve"> </v>
      </c>
      <c r="L2" s="22" t="str">
        <f t="shared" ref="L2:L7" si="4">IF(E2&gt;" ",J2/K2," ")</f>
        <v xml:space="preserve"> 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Termine!C188</f>
        <v>Schützenverein Lichtenrade</v>
      </c>
      <c r="F3" s="19"/>
      <c r="G3" s="9" t="str">
        <f>Termine!E188</f>
        <v>Lichtenrade</v>
      </c>
      <c r="H3" s="20">
        <f t="shared" si="0"/>
        <v>0</v>
      </c>
      <c r="I3" s="10" t="str">
        <f t="shared" si="1"/>
        <v xml:space="preserve"> </v>
      </c>
      <c r="J3" s="21">
        <f t="shared" si="2"/>
        <v>0</v>
      </c>
      <c r="K3" s="10">
        <f t="shared" si="3"/>
        <v>0</v>
      </c>
      <c r="L3" s="22" t="e">
        <f t="shared" si="4"/>
        <v>#DIV/0!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8"/>
      <c r="D4" s="18"/>
      <c r="E4" s="19" t="str">
        <f>Termine!C189</f>
        <v xml:space="preserve"> </v>
      </c>
      <c r="F4" s="19"/>
      <c r="G4" s="9" t="str">
        <f>Termine!E189</f>
        <v xml:space="preserve"> </v>
      </c>
      <c r="H4" s="20" t="str">
        <f t="shared" si="0"/>
        <v xml:space="preserve"> </v>
      </c>
      <c r="I4" s="10" t="str">
        <f t="shared" si="1"/>
        <v xml:space="preserve"> </v>
      </c>
      <c r="J4" s="21" t="str">
        <f t="shared" si="2"/>
        <v xml:space="preserve"> </v>
      </c>
      <c r="K4" s="10" t="str">
        <f t="shared" si="3"/>
        <v xml:space="preserve"> </v>
      </c>
      <c r="L4" s="22" t="str">
        <f t="shared" si="4"/>
        <v xml:space="preserve"> 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8"/>
      <c r="D5" s="18"/>
      <c r="E5" s="19" t="str">
        <f>Termine!C190</f>
        <v xml:space="preserve"> </v>
      </c>
      <c r="F5" s="19"/>
      <c r="G5" s="9" t="str">
        <f>Termine!E190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8"/>
      <c r="D6" s="18"/>
      <c r="E6" s="19" t="str">
        <f>Termine!C191</f>
        <v>Schützen-Club Spandau</v>
      </c>
      <c r="F6" s="19"/>
      <c r="G6" s="9" t="str">
        <f>Termine!E191</f>
        <v>SCS</v>
      </c>
      <c r="H6" s="20">
        <f t="shared" si="0"/>
        <v>0</v>
      </c>
      <c r="I6" s="10" t="str">
        <f t="shared" si="1"/>
        <v xml:space="preserve"> </v>
      </c>
      <c r="J6" s="21">
        <f t="shared" si="2"/>
        <v>0</v>
      </c>
      <c r="K6" s="10">
        <f t="shared" si="3"/>
        <v>0</v>
      </c>
      <c r="L6" s="22" t="e">
        <f t="shared" si="4"/>
        <v>#DIV/0!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17">
        <v>6</v>
      </c>
      <c r="B7" s="8"/>
      <c r="D7" s="18"/>
      <c r="E7" s="19" t="str">
        <f>Termine!C192</f>
        <v xml:space="preserve"> </v>
      </c>
      <c r="F7" s="19"/>
      <c r="G7" s="9" t="str">
        <f>Termine!E192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hidden="1" x14ac:dyDescent="0.2">
      <c r="A10" s="17">
        <v>11</v>
      </c>
      <c r="D10" s="18"/>
      <c r="E10" s="7"/>
      <c r="F10" s="7"/>
      <c r="G10" s="9" t="str">
        <f>Termine!$E$187</f>
        <v xml:space="preserve"> 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</row>
    <row r="11" spans="1:45" hidden="1" x14ac:dyDescent="0.2">
      <c r="A11" s="17">
        <v>12</v>
      </c>
      <c r="D11" s="18"/>
      <c r="E11" s="7"/>
      <c r="F11" s="7"/>
      <c r="G11" s="9" t="str">
        <f>Termine!$E$187</f>
        <v xml:space="preserve"> </v>
      </c>
      <c r="H11" s="21">
        <f t="shared" si="6"/>
        <v>0</v>
      </c>
      <c r="I11" s="10">
        <f t="shared" si="7"/>
        <v>0</v>
      </c>
      <c r="J11" s="47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hidden="1" x14ac:dyDescent="0.2">
      <c r="A12" s="17">
        <v>13</v>
      </c>
      <c r="D12" s="18"/>
      <c r="E12" s="7"/>
      <c r="F12" s="7"/>
      <c r="G12" s="9" t="str">
        <f>Termine!$E$187</f>
        <v xml:space="preserve"> </v>
      </c>
      <c r="H12" s="21">
        <f t="shared" si="6"/>
        <v>0</v>
      </c>
      <c r="I12" s="10">
        <f t="shared" si="7"/>
        <v>0</v>
      </c>
      <c r="J12" s="47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</row>
    <row r="13" spans="1:45" hidden="1" x14ac:dyDescent="0.2">
      <c r="A13" s="17">
        <v>14</v>
      </c>
      <c r="D13" s="18"/>
      <c r="E13" s="7"/>
      <c r="F13" s="7"/>
      <c r="G13" s="9" t="str">
        <f>Termine!$E$187</f>
        <v xml:space="preserve"> </v>
      </c>
      <c r="H13" s="21">
        <f t="shared" si="6"/>
        <v>0</v>
      </c>
      <c r="I13" s="10">
        <f t="shared" si="7"/>
        <v>0</v>
      </c>
      <c r="J13" s="47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</row>
    <row r="14" spans="1:45" hidden="1" x14ac:dyDescent="0.2">
      <c r="A14" s="17">
        <v>15</v>
      </c>
      <c r="D14" s="18"/>
      <c r="E14" s="52"/>
      <c r="F14" s="52"/>
      <c r="G14" s="9" t="str">
        <f>Termine!$E$187</f>
        <v xml:space="preserve"> 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hidden="1" x14ac:dyDescent="0.2">
      <c r="A15" s="17">
        <v>16</v>
      </c>
      <c r="B15" s="48"/>
      <c r="D15" s="18"/>
      <c r="E15" s="7"/>
      <c r="F15" s="7"/>
      <c r="G15" s="9" t="str">
        <f>Termine!$E$187</f>
        <v xml:space="preserve"> 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17">
        <v>17</v>
      </c>
      <c r="B16" s="48"/>
      <c r="D16" s="18"/>
      <c r="E16" s="7"/>
      <c r="F16" s="7"/>
      <c r="G16" s="9" t="str">
        <f>Termine!$E$187</f>
        <v xml:space="preserve"> 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3" hidden="1" x14ac:dyDescent="0.2">
      <c r="A17" s="17">
        <v>18</v>
      </c>
      <c r="D17" s="18"/>
      <c r="E17" s="7"/>
      <c r="F17" s="7"/>
      <c r="G17" s="9" t="str">
        <f>Termine!$E$187</f>
        <v xml:space="preserve"> 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3" x14ac:dyDescent="0.2">
      <c r="A18" s="17">
        <v>21</v>
      </c>
      <c r="C18" s="6">
        <v>1947</v>
      </c>
      <c r="D18" s="18"/>
      <c r="E18" s="7" t="s">
        <v>155</v>
      </c>
      <c r="F18" s="7" t="s">
        <v>156</v>
      </c>
      <c r="G18" s="9" t="str">
        <f>Termine!$E$188</f>
        <v>Lichtenrade</v>
      </c>
      <c r="H18" s="21">
        <f t="shared" si="6"/>
        <v>0</v>
      </c>
      <c r="I18" s="10">
        <f t="shared" si="7"/>
        <v>0</v>
      </c>
      <c r="J18" s="47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3" x14ac:dyDescent="0.2">
      <c r="A19" s="17">
        <v>22</v>
      </c>
      <c r="C19" s="6">
        <v>1949</v>
      </c>
      <c r="D19" s="18"/>
      <c r="E19" s="7" t="s">
        <v>157</v>
      </c>
      <c r="F19" s="7" t="s">
        <v>158</v>
      </c>
      <c r="G19" s="9" t="str">
        <f>Termine!$E$188</f>
        <v>Lichtenrade</v>
      </c>
      <c r="H19" s="21">
        <f t="shared" si="6"/>
        <v>0</v>
      </c>
      <c r="I19" s="10">
        <f t="shared" si="7"/>
        <v>0</v>
      </c>
      <c r="J19" s="47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3" x14ac:dyDescent="0.2">
      <c r="A20" s="17">
        <v>23</v>
      </c>
      <c r="B20" s="48"/>
      <c r="C20" s="6">
        <v>1949</v>
      </c>
      <c r="D20" s="18"/>
      <c r="E20" s="7" t="s">
        <v>157</v>
      </c>
      <c r="F20" s="7" t="s">
        <v>101</v>
      </c>
      <c r="G20" s="9" t="str">
        <f>Termine!$E$188</f>
        <v>Lichtenrade</v>
      </c>
      <c r="H20" s="21">
        <f t="shared" si="6"/>
        <v>0</v>
      </c>
      <c r="I20" s="10">
        <f t="shared" si="7"/>
        <v>0</v>
      </c>
      <c r="J20" s="47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3" x14ac:dyDescent="0.2">
      <c r="A21" s="17">
        <v>24</v>
      </c>
      <c r="C21" s="6">
        <v>1968</v>
      </c>
      <c r="D21" s="18"/>
      <c r="E21" s="7" t="s">
        <v>159</v>
      </c>
      <c r="F21" s="7" t="s">
        <v>160</v>
      </c>
      <c r="G21" s="9" t="str">
        <f>Termine!$E$188</f>
        <v>Lichtenrade</v>
      </c>
      <c r="H21" s="21">
        <f t="shared" si="6"/>
        <v>0</v>
      </c>
      <c r="I21" s="10">
        <f t="shared" si="7"/>
        <v>0</v>
      </c>
      <c r="J21" s="47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3" x14ac:dyDescent="0.2">
      <c r="A22" s="17">
        <v>25</v>
      </c>
      <c r="C22" s="6">
        <v>1949</v>
      </c>
      <c r="D22" s="18"/>
      <c r="E22" s="7" t="s">
        <v>161</v>
      </c>
      <c r="F22" s="7" t="s">
        <v>162</v>
      </c>
      <c r="G22" s="9" t="str">
        <f>Termine!$E$188</f>
        <v>Lichtenrade</v>
      </c>
      <c r="H22" s="21">
        <f t="shared" si="6"/>
        <v>0</v>
      </c>
      <c r="I22" s="10">
        <f t="shared" si="7"/>
        <v>0</v>
      </c>
      <c r="J22" s="47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3" x14ac:dyDescent="0.2">
      <c r="A23" s="17">
        <v>26</v>
      </c>
      <c r="C23" s="6">
        <v>1951</v>
      </c>
      <c r="D23" s="18"/>
      <c r="E23" s="7" t="s">
        <v>163</v>
      </c>
      <c r="F23" s="7" t="s">
        <v>130</v>
      </c>
      <c r="G23" s="9" t="str">
        <f>Termine!$E$188</f>
        <v>Lichtenrade</v>
      </c>
      <c r="H23" s="21">
        <f t="shared" si="6"/>
        <v>0</v>
      </c>
      <c r="I23" s="10">
        <f t="shared" si="7"/>
        <v>0</v>
      </c>
      <c r="J23" s="47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3" hidden="1" x14ac:dyDescent="0.2">
      <c r="A24" s="17">
        <v>27</v>
      </c>
      <c r="B24" s="48"/>
      <c r="D24" s="18"/>
      <c r="E24" s="7"/>
      <c r="F24" s="7"/>
      <c r="G24" s="9" t="str">
        <f>Termine!$E$188</f>
        <v>Lichtenrade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3" hidden="1" x14ac:dyDescent="0.2">
      <c r="A25" s="17">
        <v>28</v>
      </c>
      <c r="D25" s="18"/>
      <c r="G25" s="9" t="str">
        <f>Termine!$E$188</f>
        <v>Lichtenrade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3" hidden="1" x14ac:dyDescent="0.2">
      <c r="A26" s="17">
        <v>31</v>
      </c>
      <c r="D26" s="18"/>
      <c r="G26" s="9" t="str">
        <f>Termine!$E$189</f>
        <v xml:space="preserve"> </v>
      </c>
      <c r="H26" s="21">
        <f t="shared" si="6"/>
        <v>0</v>
      </c>
      <c r="I26" s="10">
        <f t="shared" si="7"/>
        <v>0</v>
      </c>
      <c r="J26" s="47">
        <f t="shared" si="8"/>
        <v>0</v>
      </c>
      <c r="K26" s="10">
        <f t="shared" si="9"/>
        <v>0</v>
      </c>
      <c r="L26" s="11">
        <f t="shared" si="10"/>
        <v>0</v>
      </c>
      <c r="M26" s="10">
        <f t="shared" si="11"/>
        <v>0</v>
      </c>
    </row>
    <row r="27" spans="1:13" hidden="1" x14ac:dyDescent="0.2">
      <c r="A27" s="17">
        <v>32</v>
      </c>
      <c r="D27" s="18"/>
      <c r="G27" s="9" t="str">
        <f>Termine!$E$189</f>
        <v xml:space="preserve"> </v>
      </c>
      <c r="H27" s="21">
        <f t="shared" si="6"/>
        <v>0</v>
      </c>
      <c r="I27" s="10">
        <f t="shared" si="7"/>
        <v>0</v>
      </c>
      <c r="J27" s="47">
        <f t="shared" si="8"/>
        <v>0</v>
      </c>
      <c r="K27" s="10">
        <f t="shared" si="9"/>
        <v>0</v>
      </c>
      <c r="L27" s="11">
        <f t="shared" si="10"/>
        <v>0</v>
      </c>
      <c r="M27" s="10">
        <f t="shared" si="11"/>
        <v>0</v>
      </c>
    </row>
    <row r="28" spans="1:13" hidden="1" x14ac:dyDescent="0.2">
      <c r="A28" s="17">
        <v>33</v>
      </c>
      <c r="D28" s="18"/>
      <c r="G28" s="9" t="str">
        <f>Termine!$E$189</f>
        <v xml:space="preserve"> </v>
      </c>
      <c r="H28" s="21">
        <f t="shared" si="6"/>
        <v>0</v>
      </c>
      <c r="I28" s="10">
        <f t="shared" si="7"/>
        <v>0</v>
      </c>
      <c r="J28" s="47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13" hidden="1" x14ac:dyDescent="0.2">
      <c r="A29" s="17">
        <v>34</v>
      </c>
      <c r="D29" s="18"/>
      <c r="G29" s="9" t="str">
        <f>Termine!$E$189</f>
        <v xml:space="preserve"> </v>
      </c>
      <c r="H29" s="21">
        <f t="shared" si="6"/>
        <v>0</v>
      </c>
      <c r="I29" s="10">
        <f t="shared" si="7"/>
        <v>0</v>
      </c>
      <c r="J29" s="47">
        <f t="shared" si="8"/>
        <v>0</v>
      </c>
      <c r="K29" s="10">
        <f t="shared" si="9"/>
        <v>0</v>
      </c>
      <c r="L29" s="11">
        <f t="shared" si="10"/>
        <v>0</v>
      </c>
      <c r="M29" s="10">
        <f t="shared" si="11"/>
        <v>0</v>
      </c>
    </row>
    <row r="30" spans="1:13" hidden="1" x14ac:dyDescent="0.2">
      <c r="A30" s="17">
        <v>35</v>
      </c>
      <c r="D30" s="18"/>
      <c r="G30" s="9" t="str">
        <f>Termine!$E$189</f>
        <v xml:space="preserve"> </v>
      </c>
      <c r="H30" s="21">
        <f t="shared" si="6"/>
        <v>0</v>
      </c>
      <c r="I30" s="10">
        <f t="shared" si="7"/>
        <v>0</v>
      </c>
      <c r="J30" s="47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3" hidden="1" x14ac:dyDescent="0.2">
      <c r="A31" s="17">
        <v>36</v>
      </c>
      <c r="D31" s="18"/>
      <c r="G31" s="9" t="str">
        <f>Termine!$E$189</f>
        <v xml:space="preserve"> </v>
      </c>
      <c r="H31" s="21">
        <f t="shared" si="6"/>
        <v>0</v>
      </c>
      <c r="I31" s="10">
        <f t="shared" si="7"/>
        <v>0</v>
      </c>
      <c r="J31" s="47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3" hidden="1" x14ac:dyDescent="0.2">
      <c r="A32" s="17">
        <v>37</v>
      </c>
      <c r="D32" s="18"/>
      <c r="G32" s="9" t="str">
        <f>Termine!$E$189</f>
        <v xml:space="preserve"> 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13" hidden="1" x14ac:dyDescent="0.2">
      <c r="A33" s="17">
        <v>38</v>
      </c>
      <c r="D33" s="18"/>
      <c r="G33" s="9" t="str">
        <f>Termine!$E$189</f>
        <v xml:space="preserve"> 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13" hidden="1" x14ac:dyDescent="0.2">
      <c r="A34" s="17">
        <v>41</v>
      </c>
      <c r="D34" s="18"/>
      <c r="G34" s="9" t="str">
        <f>Termine!$E$190</f>
        <v xml:space="preserve"> </v>
      </c>
      <c r="H34" s="21">
        <f t="shared" si="6"/>
        <v>0</v>
      </c>
      <c r="I34" s="10">
        <f t="shared" si="7"/>
        <v>0</v>
      </c>
      <c r="J34" s="47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13" hidden="1" x14ac:dyDescent="0.2">
      <c r="A35" s="17">
        <v>42</v>
      </c>
      <c r="D35" s="18"/>
      <c r="G35" s="9" t="str">
        <f>Termine!$E$190</f>
        <v xml:space="preserve"> </v>
      </c>
      <c r="H35" s="21">
        <f t="shared" si="6"/>
        <v>0</v>
      </c>
      <c r="I35" s="10">
        <f t="shared" si="7"/>
        <v>0</v>
      </c>
      <c r="J35" s="47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13" hidden="1" x14ac:dyDescent="0.2">
      <c r="A36" s="17">
        <v>43</v>
      </c>
      <c r="D36" s="18"/>
      <c r="G36" s="9" t="str">
        <f>Termine!$E$190</f>
        <v xml:space="preserve"> </v>
      </c>
      <c r="H36" s="21">
        <f t="shared" si="6"/>
        <v>0</v>
      </c>
      <c r="I36" s="10">
        <f t="shared" si="7"/>
        <v>0</v>
      </c>
      <c r="J36" s="47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13" hidden="1" x14ac:dyDescent="0.2">
      <c r="A37" s="17">
        <v>44</v>
      </c>
      <c r="D37" s="18"/>
      <c r="G37" s="9" t="str">
        <f>Termine!$E$190</f>
        <v xml:space="preserve"> </v>
      </c>
      <c r="H37" s="21">
        <f t="shared" si="6"/>
        <v>0</v>
      </c>
      <c r="I37" s="10">
        <f t="shared" si="7"/>
        <v>0</v>
      </c>
      <c r="J37" s="47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13" hidden="1" x14ac:dyDescent="0.2">
      <c r="A38" s="17">
        <v>45</v>
      </c>
      <c r="D38" s="18"/>
      <c r="G38" s="9" t="str">
        <f>Termine!$E$190</f>
        <v xml:space="preserve"> </v>
      </c>
      <c r="H38" s="21">
        <f t="shared" si="6"/>
        <v>0</v>
      </c>
      <c r="I38" s="10">
        <f t="shared" si="7"/>
        <v>0</v>
      </c>
      <c r="J38" s="47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13" hidden="1" x14ac:dyDescent="0.2">
      <c r="A39" s="17">
        <v>46</v>
      </c>
      <c r="D39" s="18"/>
      <c r="G39" s="9" t="str">
        <f>Termine!$E$190</f>
        <v xml:space="preserve"> 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13" hidden="1" x14ac:dyDescent="0.2">
      <c r="A40" s="17">
        <v>47</v>
      </c>
      <c r="D40" s="18"/>
      <c r="G40" s="9" t="str">
        <f>Termine!$E$190</f>
        <v xml:space="preserve"> 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13" hidden="1" x14ac:dyDescent="0.2">
      <c r="A41" s="17">
        <v>48</v>
      </c>
      <c r="D41" s="18"/>
      <c r="G41" s="9" t="str">
        <f>Termine!$E$190</f>
        <v xml:space="preserve"> 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13" x14ac:dyDescent="0.2">
      <c r="A42" s="17">
        <v>51</v>
      </c>
      <c r="C42" s="6">
        <v>1943</v>
      </c>
      <c r="D42" s="18"/>
      <c r="E42" s="8" t="s">
        <v>250</v>
      </c>
      <c r="F42" s="8" t="s">
        <v>121</v>
      </c>
      <c r="G42" s="9" t="str">
        <f>Termine!$E$191</f>
        <v>SCS</v>
      </c>
      <c r="H42" s="21">
        <f t="shared" si="6"/>
        <v>0</v>
      </c>
      <c r="I42" s="10">
        <f t="shared" si="7"/>
        <v>0</v>
      </c>
      <c r="J42" s="47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13" x14ac:dyDescent="0.2">
      <c r="A43" s="17">
        <v>52</v>
      </c>
      <c r="B43" s="48"/>
      <c r="C43" s="6">
        <v>1946</v>
      </c>
      <c r="D43" s="18"/>
      <c r="E43" s="8" t="s">
        <v>251</v>
      </c>
      <c r="F43" s="8" t="s">
        <v>252</v>
      </c>
      <c r="G43" s="9" t="str">
        <f>Termine!$E$191</f>
        <v>SCS</v>
      </c>
      <c r="H43" s="21">
        <f t="shared" si="6"/>
        <v>0</v>
      </c>
      <c r="I43" s="10">
        <f t="shared" si="7"/>
        <v>0</v>
      </c>
      <c r="J43" s="47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</row>
    <row r="44" spans="1:13" x14ac:dyDescent="0.2">
      <c r="A44" s="17">
        <v>53</v>
      </c>
      <c r="C44" s="6">
        <v>1940</v>
      </c>
      <c r="D44" s="18"/>
      <c r="E44" s="8" t="s">
        <v>253</v>
      </c>
      <c r="F44" s="8" t="s">
        <v>254</v>
      </c>
      <c r="G44" s="9" t="str">
        <f>Termine!$E$191</f>
        <v>SCS</v>
      </c>
      <c r="H44" s="21">
        <f t="shared" si="6"/>
        <v>0</v>
      </c>
      <c r="I44" s="10">
        <f t="shared" si="7"/>
        <v>0</v>
      </c>
      <c r="J44" s="47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13" x14ac:dyDescent="0.2">
      <c r="A45" s="17">
        <v>54</v>
      </c>
      <c r="C45" s="6">
        <v>1948</v>
      </c>
      <c r="D45" s="18"/>
      <c r="E45" s="8" t="s">
        <v>255</v>
      </c>
      <c r="F45" s="8" t="s">
        <v>127</v>
      </c>
      <c r="G45" s="9" t="str">
        <f>Termine!$E$191</f>
        <v>SCS</v>
      </c>
      <c r="H45" s="21">
        <f t="shared" si="6"/>
        <v>0</v>
      </c>
      <c r="I45" s="10">
        <f t="shared" si="7"/>
        <v>0</v>
      </c>
      <c r="J45" s="47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13" x14ac:dyDescent="0.2">
      <c r="A46" s="17">
        <v>55</v>
      </c>
      <c r="C46" s="6">
        <v>1940</v>
      </c>
      <c r="D46" s="18"/>
      <c r="E46" s="8" t="s">
        <v>256</v>
      </c>
      <c r="F46" s="8" t="s">
        <v>257</v>
      </c>
      <c r="G46" s="9" t="str">
        <f>Termine!$E$191</f>
        <v>SCS</v>
      </c>
      <c r="H46" s="21">
        <f t="shared" si="6"/>
        <v>0</v>
      </c>
      <c r="I46" s="10">
        <f t="shared" si="7"/>
        <v>0</v>
      </c>
      <c r="J46" s="47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13" hidden="1" x14ac:dyDescent="0.2">
      <c r="A47" s="17">
        <v>56</v>
      </c>
      <c r="D47" s="18"/>
      <c r="G47" s="9" t="str">
        <f>Termine!$E$191</f>
        <v>SCS</v>
      </c>
      <c r="H47" s="21">
        <f t="shared" si="6"/>
        <v>0</v>
      </c>
      <c r="I47" s="10">
        <f t="shared" si="7"/>
        <v>0</v>
      </c>
      <c r="J47" s="47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13" hidden="1" x14ac:dyDescent="0.2">
      <c r="A48" s="17">
        <v>57</v>
      </c>
      <c r="B48" s="48"/>
      <c r="D48" s="18"/>
      <c r="G48" s="9" t="str">
        <f>Termine!$E$191</f>
        <v>SCS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13" hidden="1" x14ac:dyDescent="0.2">
      <c r="A49" s="17">
        <v>58</v>
      </c>
      <c r="D49" s="18"/>
      <c r="G49" s="9" t="str">
        <f>Termine!$E$191</f>
        <v>SCS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13" hidden="1" x14ac:dyDescent="0.2">
      <c r="A50" s="17">
        <v>61</v>
      </c>
      <c r="D50" s="18"/>
      <c r="G50" s="9" t="str">
        <f>Termine!$E$192</f>
        <v xml:space="preserve"> </v>
      </c>
      <c r="H50" s="21">
        <f t="shared" si="6"/>
        <v>0</v>
      </c>
      <c r="I50" s="10">
        <f t="shared" si="7"/>
        <v>0</v>
      </c>
      <c r="J50" s="47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13" hidden="1" x14ac:dyDescent="0.2">
      <c r="A51" s="17">
        <v>62</v>
      </c>
      <c r="D51" s="18"/>
      <c r="G51" s="9" t="str">
        <f>Termine!$E$192</f>
        <v xml:space="preserve"> </v>
      </c>
      <c r="H51" s="21">
        <f t="shared" si="6"/>
        <v>0</v>
      </c>
      <c r="I51" s="10">
        <f t="shared" si="7"/>
        <v>0</v>
      </c>
      <c r="J51" s="47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13" hidden="1" x14ac:dyDescent="0.2">
      <c r="A52" s="17">
        <v>63</v>
      </c>
      <c r="D52" s="18"/>
      <c r="G52" s="9" t="str">
        <f>Termine!$E$192</f>
        <v xml:space="preserve"> </v>
      </c>
      <c r="H52" s="21">
        <f t="shared" si="6"/>
        <v>0</v>
      </c>
      <c r="I52" s="10">
        <f t="shared" si="7"/>
        <v>0</v>
      </c>
      <c r="J52" s="47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13" hidden="1" x14ac:dyDescent="0.2">
      <c r="A53" s="17">
        <v>64</v>
      </c>
      <c r="D53" s="18"/>
      <c r="G53" s="9" t="str">
        <f>Termine!$E$192</f>
        <v xml:space="preserve"> </v>
      </c>
      <c r="H53" s="21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13" hidden="1" x14ac:dyDescent="0.2">
      <c r="A54" s="17">
        <v>65</v>
      </c>
      <c r="D54" s="18"/>
      <c r="G54" s="9" t="str">
        <f>Termine!$E$192</f>
        <v xml:space="preserve"> </v>
      </c>
      <c r="H54" s="21">
        <f t="shared" si="6"/>
        <v>0</v>
      </c>
      <c r="I54" s="10">
        <f t="shared" si="7"/>
        <v>0</v>
      </c>
      <c r="J54" s="47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13" hidden="1" x14ac:dyDescent="0.2">
      <c r="A55" s="17">
        <v>66</v>
      </c>
      <c r="D55" s="18"/>
      <c r="G55" s="9" t="str">
        <f>Termine!$E$192</f>
        <v xml:space="preserve"> 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13" hidden="1" x14ac:dyDescent="0.2">
      <c r="A56" s="17">
        <v>67</v>
      </c>
      <c r="D56" s="18"/>
      <c r="G56" s="9" t="str">
        <f>Termine!$E$192</f>
        <v xml:space="preserve"> 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13" hidden="1" x14ac:dyDescent="0.2">
      <c r="A57" s="17">
        <v>68</v>
      </c>
      <c r="D57" s="18"/>
      <c r="G57" s="9" t="str">
        <f>Termine!$E$192</f>
        <v xml:space="preserve"> 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Luftpistole Auflage B</oddHeader>
    <oddFooter>&amp;L&amp;F - &amp;A&amp;RStand: &amp;D, &amp;T Uhr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AH10" activePane="bottomRight" state="frozen"/>
      <selection pane="topRight" activeCell="M1" sqref="M1"/>
      <selection pane="bottomLeft" activeCell="A10" sqref="A10"/>
      <selection pane="bottomRight" activeCell="AH3" sqref="AH3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1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6" customFormat="1" ht="12.75" customHeight="1" x14ac:dyDescent="0.2">
      <c r="A1" s="12" t="s">
        <v>0</v>
      </c>
      <c r="B1" s="12">
        <v>2</v>
      </c>
      <c r="C1" s="6"/>
      <c r="D1" s="12" t="s">
        <v>1</v>
      </c>
      <c r="E1" s="13" t="s">
        <v>2</v>
      </c>
      <c r="F1" s="13"/>
      <c r="G1" s="12"/>
      <c r="H1" s="12" t="s">
        <v>3</v>
      </c>
      <c r="I1" s="14" t="s">
        <v>4</v>
      </c>
      <c r="J1" s="12" t="s">
        <v>5</v>
      </c>
      <c r="K1" s="12" t="s">
        <v>6</v>
      </c>
      <c r="L1" s="15" t="s">
        <v>7</v>
      </c>
      <c r="M1" s="12"/>
      <c r="N1" s="12" t="s">
        <v>8</v>
      </c>
      <c r="O1" s="12" t="s">
        <v>9</v>
      </c>
      <c r="P1" s="12" t="s">
        <v>10</v>
      </c>
      <c r="Q1" s="12" t="s">
        <v>11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19</v>
      </c>
      <c r="Z1" s="12" t="s">
        <v>20</v>
      </c>
      <c r="AA1" s="12" t="s">
        <v>21</v>
      </c>
      <c r="AB1" s="12" t="s">
        <v>22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29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  <c r="AO1" s="12" t="s">
        <v>35</v>
      </c>
      <c r="AP1" s="12" t="s">
        <v>36</v>
      </c>
      <c r="AQ1" s="12" t="s">
        <v>37</v>
      </c>
      <c r="AR1" s="12" t="s">
        <v>38</v>
      </c>
      <c r="AS1" s="12" t="s">
        <v>39</v>
      </c>
    </row>
    <row r="2" spans="1:45" x14ac:dyDescent="0.2">
      <c r="A2" s="17">
        <v>1</v>
      </c>
      <c r="B2" s="8"/>
      <c r="D2" s="18"/>
      <c r="E2" s="19" t="str">
        <f>Termine!C224</f>
        <v xml:space="preserve"> </v>
      </c>
      <c r="F2" s="19"/>
      <c r="G2" s="9" t="str">
        <f>Termine!E224</f>
        <v xml:space="preserve"> </v>
      </c>
      <c r="H2" s="20" t="str">
        <f t="shared" ref="H2:H7" si="0">IF(E2&gt;" ",N2-O2," ")</f>
        <v xml:space="preserve"> </v>
      </c>
      <c r="I2" s="10" t="str">
        <f t="shared" ref="I2:I7" si="1">IF(O2&gt;0,O2*-1," ")</f>
        <v xml:space="preserve"> </v>
      </c>
      <c r="J2" s="21" t="str">
        <f t="shared" ref="J2:J7" si="2">IF(E2&gt;" ",SUM(R2,U2,X2,AA2,AD2,AG2,AJ2,AM2,AP2,AS2)," ")</f>
        <v xml:space="preserve"> </v>
      </c>
      <c r="K2" s="10" t="str">
        <f t="shared" ref="K2:K7" si="3">IF(E2&gt;" ",COUNT(R2,U2,X2,AA2,AD2,AG2,AJ2,AM2,AP2,AS2)," ")</f>
        <v xml:space="preserve"> </v>
      </c>
      <c r="L2" s="22" t="str">
        <f t="shared" ref="L2:L7" si="4">IF(E2&gt;" ",J2/K2," ")</f>
        <v xml:space="preserve"> 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17">
        <v>2</v>
      </c>
      <c r="B3" s="8"/>
      <c r="D3" s="18"/>
      <c r="E3" s="19" t="str">
        <f>Termine!C225</f>
        <v>SV Dresdenia Berlin</v>
      </c>
      <c r="F3" s="19"/>
      <c r="G3" s="9" t="str">
        <f>Termine!E225</f>
        <v>Dresdenia</v>
      </c>
      <c r="H3" s="20">
        <f t="shared" si="0"/>
        <v>2</v>
      </c>
      <c r="I3" s="10" t="str">
        <f t="shared" si="1"/>
        <v xml:space="preserve"> </v>
      </c>
      <c r="J3" s="21">
        <f t="shared" si="2"/>
        <v>827</v>
      </c>
      <c r="K3" s="10">
        <f t="shared" si="3"/>
        <v>1</v>
      </c>
      <c r="L3" s="22">
        <f t="shared" si="4"/>
        <v>827</v>
      </c>
      <c r="N3" s="8">
        <f t="shared" si="5"/>
        <v>2</v>
      </c>
      <c r="O3" s="8">
        <f t="shared" si="5"/>
        <v>0</v>
      </c>
      <c r="P3" s="24"/>
      <c r="Q3" s="24"/>
      <c r="R3" s="24"/>
      <c r="S3" s="25">
        <v>2</v>
      </c>
      <c r="T3" s="25"/>
      <c r="U3" s="25">
        <v>827</v>
      </c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17">
        <v>3</v>
      </c>
      <c r="B4" s="8"/>
      <c r="D4" s="18"/>
      <c r="E4" s="19" t="str">
        <f>Termine!C226</f>
        <v>Berliner Schützengesellschaft</v>
      </c>
      <c r="F4" s="19"/>
      <c r="G4" s="9" t="str">
        <f>Termine!E226</f>
        <v>BSG</v>
      </c>
      <c r="H4" s="20">
        <f t="shared" si="0"/>
        <v>0</v>
      </c>
      <c r="I4" s="10" t="str">
        <f t="shared" si="1"/>
        <v xml:space="preserve"> </v>
      </c>
      <c r="J4" s="21">
        <f t="shared" si="2"/>
        <v>824</v>
      </c>
      <c r="K4" s="10">
        <f t="shared" si="3"/>
        <v>1</v>
      </c>
      <c r="L4" s="22">
        <f t="shared" si="4"/>
        <v>824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>
        <v>824</v>
      </c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17">
        <v>4</v>
      </c>
      <c r="B5" s="8"/>
      <c r="D5" s="18"/>
      <c r="E5" s="19" t="str">
        <f>Termine!C227</f>
        <v xml:space="preserve"> </v>
      </c>
      <c r="F5" s="19"/>
      <c r="G5" s="9" t="str">
        <f>Termine!E227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17">
        <v>5</v>
      </c>
      <c r="B6" s="8"/>
      <c r="D6" s="18"/>
      <c r="E6" s="19" t="str">
        <f>Termine!C228</f>
        <v xml:space="preserve"> </v>
      </c>
      <c r="F6" s="19"/>
      <c r="G6" s="9" t="str">
        <f>Termine!E228</f>
        <v xml:space="preserve"> </v>
      </c>
      <c r="H6" s="20" t="str">
        <f t="shared" si="0"/>
        <v xml:space="preserve"> </v>
      </c>
      <c r="I6" s="10" t="str">
        <f t="shared" si="1"/>
        <v xml:space="preserve"> </v>
      </c>
      <c r="J6" s="21" t="str">
        <f t="shared" si="2"/>
        <v xml:space="preserve"> </v>
      </c>
      <c r="K6" s="10" t="str">
        <f t="shared" si="3"/>
        <v xml:space="preserve"> </v>
      </c>
      <c r="L6" s="22" t="str">
        <f t="shared" si="4"/>
        <v xml:space="preserve"> 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17">
        <v>6</v>
      </c>
      <c r="B7" s="8"/>
      <c r="D7" s="18"/>
      <c r="E7" s="19" t="str">
        <f>Termine!C229</f>
        <v xml:space="preserve"> </v>
      </c>
      <c r="F7" s="19"/>
      <c r="G7" s="9" t="str">
        <f>Termine!E229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17"/>
      <c r="B8" s="8"/>
      <c r="D8" s="43"/>
      <c r="E8" s="7"/>
      <c r="F8" s="7"/>
      <c r="H8" s="20"/>
      <c r="J8" s="21"/>
    </row>
    <row r="9" spans="1:45" s="16" customFormat="1" ht="12.75" customHeight="1" x14ac:dyDescent="0.2">
      <c r="A9" s="12" t="s">
        <v>0</v>
      </c>
      <c r="B9" s="12"/>
      <c r="C9" s="12" t="s">
        <v>40</v>
      </c>
      <c r="D9" s="12" t="s">
        <v>1</v>
      </c>
      <c r="E9" s="44" t="s">
        <v>41</v>
      </c>
      <c r="F9" s="44" t="s">
        <v>42</v>
      </c>
      <c r="G9" s="45" t="s">
        <v>2</v>
      </c>
      <c r="H9" s="12" t="s">
        <v>5</v>
      </c>
      <c r="I9" s="12" t="s">
        <v>43</v>
      </c>
      <c r="J9" s="12" t="s">
        <v>44</v>
      </c>
      <c r="K9" s="12" t="s">
        <v>6</v>
      </c>
      <c r="L9" s="15" t="s">
        <v>7</v>
      </c>
      <c r="M9" s="12" t="s">
        <v>45</v>
      </c>
      <c r="N9" s="12"/>
      <c r="O9" s="12"/>
      <c r="P9" s="12"/>
      <c r="Q9" s="12"/>
      <c r="R9" s="12" t="s">
        <v>12</v>
      </c>
      <c r="S9" s="12"/>
      <c r="T9" s="12"/>
      <c r="U9" s="12" t="s">
        <v>15</v>
      </c>
      <c r="V9" s="12"/>
      <c r="W9" s="12"/>
      <c r="X9" s="12" t="s">
        <v>18</v>
      </c>
      <c r="Y9" s="12"/>
      <c r="Z9" s="12"/>
      <c r="AA9" s="12" t="s">
        <v>21</v>
      </c>
      <c r="AB9" s="12"/>
      <c r="AC9" s="12"/>
      <c r="AD9" s="12" t="s">
        <v>24</v>
      </c>
      <c r="AE9" s="12"/>
      <c r="AF9" s="12"/>
      <c r="AG9" s="12" t="s">
        <v>27</v>
      </c>
      <c r="AH9" s="12"/>
      <c r="AI9" s="12"/>
      <c r="AJ9" s="12" t="s">
        <v>30</v>
      </c>
      <c r="AK9" s="12"/>
      <c r="AL9" s="12"/>
      <c r="AM9" s="12" t="s">
        <v>33</v>
      </c>
      <c r="AN9" s="12"/>
      <c r="AO9" s="12"/>
      <c r="AP9" s="12" t="s">
        <v>36</v>
      </c>
      <c r="AQ9" s="12"/>
      <c r="AR9" s="12"/>
      <c r="AS9" s="12" t="s">
        <v>39</v>
      </c>
    </row>
    <row r="10" spans="1:45" hidden="1" x14ac:dyDescent="0.2">
      <c r="A10" s="17">
        <v>11</v>
      </c>
      <c r="D10" s="18"/>
      <c r="E10" s="7"/>
      <c r="F10" s="7"/>
      <c r="G10" s="9" t="str">
        <f>Termine!$E$224</f>
        <v xml:space="preserve"> 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47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</row>
    <row r="11" spans="1:45" hidden="1" x14ac:dyDescent="0.2">
      <c r="A11" s="17">
        <v>12</v>
      </c>
      <c r="D11" s="18"/>
      <c r="E11" s="7"/>
      <c r="F11" s="7"/>
      <c r="G11" s="9" t="str">
        <f>Termine!$E$224</f>
        <v xml:space="preserve"> </v>
      </c>
      <c r="H11" s="21">
        <f t="shared" si="6"/>
        <v>0</v>
      </c>
      <c r="I11" s="10">
        <f t="shared" si="7"/>
        <v>0</v>
      </c>
      <c r="J11" s="47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hidden="1" x14ac:dyDescent="0.2">
      <c r="A12" s="17">
        <v>13</v>
      </c>
      <c r="D12" s="18"/>
      <c r="E12" s="7"/>
      <c r="F12" s="7"/>
      <c r="G12" s="9" t="str">
        <f>Termine!$E$224</f>
        <v xml:space="preserve"> </v>
      </c>
      <c r="H12" s="21">
        <f t="shared" si="6"/>
        <v>0</v>
      </c>
      <c r="I12" s="10">
        <f t="shared" si="7"/>
        <v>0</v>
      </c>
      <c r="J12" s="47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</row>
    <row r="13" spans="1:45" hidden="1" x14ac:dyDescent="0.2">
      <c r="A13" s="17">
        <v>14</v>
      </c>
      <c r="D13" s="18"/>
      <c r="E13" s="7"/>
      <c r="F13" s="7"/>
      <c r="G13" s="9" t="str">
        <f>Termine!$E$224</f>
        <v xml:space="preserve"> </v>
      </c>
      <c r="H13" s="21">
        <f t="shared" si="6"/>
        <v>0</v>
      </c>
      <c r="I13" s="10">
        <f t="shared" si="7"/>
        <v>0</v>
      </c>
      <c r="J13" s="47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</row>
    <row r="14" spans="1:45" hidden="1" x14ac:dyDescent="0.2">
      <c r="A14" s="17">
        <v>15</v>
      </c>
      <c r="D14" s="18"/>
      <c r="E14" s="7"/>
      <c r="F14" s="7"/>
      <c r="G14" s="9" t="str">
        <f>Termine!$E$224</f>
        <v xml:space="preserve"> </v>
      </c>
      <c r="H14" s="21">
        <f t="shared" si="6"/>
        <v>0</v>
      </c>
      <c r="I14" s="10">
        <f t="shared" si="7"/>
        <v>0</v>
      </c>
      <c r="J14" s="47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hidden="1" x14ac:dyDescent="0.2">
      <c r="A15" s="17">
        <v>16</v>
      </c>
      <c r="D15" s="18"/>
      <c r="E15" s="7"/>
      <c r="F15" s="7"/>
      <c r="G15" s="9" t="str">
        <f>Termine!$E$224</f>
        <v xml:space="preserve"> </v>
      </c>
      <c r="H15" s="21">
        <f t="shared" si="6"/>
        <v>0</v>
      </c>
      <c r="I15" s="10">
        <f t="shared" si="7"/>
        <v>0</v>
      </c>
      <c r="J15" s="47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17">
        <v>17</v>
      </c>
      <c r="D16" s="18"/>
      <c r="E16" s="7"/>
      <c r="F16" s="7"/>
      <c r="G16" s="9" t="str">
        <f>Termine!$E$224</f>
        <v xml:space="preserve"> </v>
      </c>
      <c r="H16" s="21">
        <f t="shared" si="6"/>
        <v>0</v>
      </c>
      <c r="I16" s="10">
        <f t="shared" si="7"/>
        <v>0</v>
      </c>
      <c r="J16" s="47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21" hidden="1" x14ac:dyDescent="0.2">
      <c r="A17" s="17">
        <v>18</v>
      </c>
      <c r="D17" s="18"/>
      <c r="E17" s="7"/>
      <c r="F17" s="7"/>
      <c r="G17" s="9" t="str">
        <f>Termine!$E$224</f>
        <v xml:space="preserve"> </v>
      </c>
      <c r="H17" s="21">
        <f t="shared" si="6"/>
        <v>0</v>
      </c>
      <c r="I17" s="10">
        <f t="shared" si="7"/>
        <v>0</v>
      </c>
      <c r="J17" s="47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21" x14ac:dyDescent="0.2">
      <c r="A18" s="17">
        <v>21</v>
      </c>
      <c r="C18" s="6">
        <v>1950</v>
      </c>
      <c r="D18" s="18"/>
      <c r="E18" s="7" t="s">
        <v>157</v>
      </c>
      <c r="F18" s="7" t="s">
        <v>240</v>
      </c>
      <c r="G18" s="9" t="str">
        <f>Termine!$E$225</f>
        <v>Dresdenia</v>
      </c>
      <c r="H18" s="21">
        <f t="shared" si="6"/>
        <v>258</v>
      </c>
      <c r="I18" s="10">
        <f t="shared" si="7"/>
        <v>0</v>
      </c>
      <c r="J18" s="47">
        <f t="shared" si="8"/>
        <v>258</v>
      </c>
      <c r="K18" s="10">
        <f t="shared" si="9"/>
        <v>1</v>
      </c>
      <c r="L18" s="11">
        <f t="shared" si="10"/>
        <v>258</v>
      </c>
      <c r="M18" s="10">
        <f t="shared" si="11"/>
        <v>258</v>
      </c>
      <c r="U18" s="8">
        <v>258</v>
      </c>
    </row>
    <row r="19" spans="1:21" x14ac:dyDescent="0.2">
      <c r="A19" s="17">
        <v>22</v>
      </c>
      <c r="C19" s="6">
        <v>1948</v>
      </c>
      <c r="D19" s="18"/>
      <c r="E19" s="7" t="s">
        <v>157</v>
      </c>
      <c r="F19" s="7" t="s">
        <v>296</v>
      </c>
      <c r="G19" s="9" t="str">
        <f>Termine!$E$225</f>
        <v>Dresdenia</v>
      </c>
      <c r="H19" s="21">
        <f t="shared" si="6"/>
        <v>273</v>
      </c>
      <c r="I19" s="10">
        <f t="shared" si="7"/>
        <v>0</v>
      </c>
      <c r="J19" s="47">
        <f t="shared" si="8"/>
        <v>273</v>
      </c>
      <c r="K19" s="10">
        <f t="shared" si="9"/>
        <v>1</v>
      </c>
      <c r="L19" s="11">
        <f t="shared" si="10"/>
        <v>273</v>
      </c>
      <c r="M19" s="10">
        <f t="shared" si="11"/>
        <v>273</v>
      </c>
      <c r="U19" s="8">
        <v>273</v>
      </c>
    </row>
    <row r="20" spans="1:21" x14ac:dyDescent="0.2">
      <c r="A20" s="17">
        <v>23</v>
      </c>
      <c r="C20" s="6">
        <v>1963</v>
      </c>
      <c r="D20" s="18"/>
      <c r="E20" s="7" t="s">
        <v>297</v>
      </c>
      <c r="F20" s="7" t="s">
        <v>142</v>
      </c>
      <c r="G20" s="9" t="str">
        <f>Termine!$E$225</f>
        <v>Dresdenia</v>
      </c>
      <c r="H20" s="21">
        <f t="shared" si="6"/>
        <v>260</v>
      </c>
      <c r="I20" s="10">
        <f t="shared" si="7"/>
        <v>0</v>
      </c>
      <c r="J20" s="47">
        <f t="shared" si="8"/>
        <v>260</v>
      </c>
      <c r="K20" s="10">
        <f t="shared" si="9"/>
        <v>1</v>
      </c>
      <c r="L20" s="11">
        <f t="shared" si="10"/>
        <v>260</v>
      </c>
      <c r="M20" s="10">
        <f t="shared" si="11"/>
        <v>260</v>
      </c>
      <c r="U20" s="8">
        <v>260</v>
      </c>
    </row>
    <row r="21" spans="1:21" x14ac:dyDescent="0.2">
      <c r="A21" s="17">
        <v>24</v>
      </c>
      <c r="C21" s="6">
        <v>1963</v>
      </c>
      <c r="D21" s="18"/>
      <c r="E21" s="7" t="s">
        <v>298</v>
      </c>
      <c r="F21" s="7" t="s">
        <v>299</v>
      </c>
      <c r="G21" s="9" t="str">
        <f>Termine!$E$225</f>
        <v>Dresdenia</v>
      </c>
      <c r="H21" s="21">
        <f t="shared" si="6"/>
        <v>279</v>
      </c>
      <c r="I21" s="10">
        <f t="shared" si="7"/>
        <v>0</v>
      </c>
      <c r="J21" s="47">
        <f t="shared" si="8"/>
        <v>279</v>
      </c>
      <c r="K21" s="10">
        <f t="shared" si="9"/>
        <v>1</v>
      </c>
      <c r="L21" s="11">
        <f t="shared" si="10"/>
        <v>279</v>
      </c>
      <c r="M21" s="10">
        <f t="shared" si="11"/>
        <v>279</v>
      </c>
      <c r="U21" s="8">
        <v>279</v>
      </c>
    </row>
    <row r="22" spans="1:21" x14ac:dyDescent="0.2">
      <c r="A22" s="17">
        <v>25</v>
      </c>
      <c r="C22" s="6">
        <v>1959</v>
      </c>
      <c r="D22" s="18"/>
      <c r="E22" s="7" t="s">
        <v>300</v>
      </c>
      <c r="F22" s="7" t="s">
        <v>240</v>
      </c>
      <c r="G22" s="9" t="str">
        <f>Termine!$E$225</f>
        <v>Dresdenia</v>
      </c>
      <c r="H22" s="21">
        <f t="shared" si="6"/>
        <v>275</v>
      </c>
      <c r="I22" s="10">
        <f t="shared" si="7"/>
        <v>0</v>
      </c>
      <c r="J22" s="47">
        <f t="shared" si="8"/>
        <v>275</v>
      </c>
      <c r="K22" s="10">
        <f t="shared" si="9"/>
        <v>1</v>
      </c>
      <c r="L22" s="11">
        <f t="shared" si="10"/>
        <v>275</v>
      </c>
      <c r="M22" s="10">
        <f t="shared" si="11"/>
        <v>275</v>
      </c>
      <c r="U22" s="8">
        <v>275</v>
      </c>
    </row>
    <row r="23" spans="1:21" x14ac:dyDescent="0.2">
      <c r="A23" s="17">
        <v>26</v>
      </c>
      <c r="C23" s="6">
        <v>1960</v>
      </c>
      <c r="D23" s="18"/>
      <c r="E23" s="7" t="s">
        <v>301</v>
      </c>
      <c r="F23" s="7" t="s">
        <v>119</v>
      </c>
      <c r="G23" s="9" t="str">
        <f>Termine!$E$225</f>
        <v>Dresdenia</v>
      </c>
      <c r="H23" s="21">
        <f t="shared" si="6"/>
        <v>263</v>
      </c>
      <c r="I23" s="10">
        <f t="shared" si="7"/>
        <v>0</v>
      </c>
      <c r="J23" s="47">
        <f t="shared" si="8"/>
        <v>263</v>
      </c>
      <c r="K23" s="10">
        <f t="shared" si="9"/>
        <v>1</v>
      </c>
      <c r="L23" s="11">
        <f t="shared" si="10"/>
        <v>263</v>
      </c>
      <c r="M23" s="10">
        <f t="shared" si="11"/>
        <v>263</v>
      </c>
      <c r="U23" s="8">
        <v>263</v>
      </c>
    </row>
    <row r="24" spans="1:21" hidden="1" x14ac:dyDescent="0.2">
      <c r="A24" s="17">
        <v>27</v>
      </c>
      <c r="D24" s="18"/>
      <c r="E24" s="7"/>
      <c r="F24" s="7"/>
      <c r="G24" s="9" t="str">
        <f>Termine!$E$225</f>
        <v>Dresdenia</v>
      </c>
      <c r="H24" s="21">
        <f t="shared" si="6"/>
        <v>0</v>
      </c>
      <c r="I24" s="10">
        <f t="shared" si="7"/>
        <v>0</v>
      </c>
      <c r="J24" s="47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21" hidden="1" x14ac:dyDescent="0.2">
      <c r="A25" s="17">
        <v>28</v>
      </c>
      <c r="D25" s="18"/>
      <c r="G25" s="9" t="str">
        <f>Termine!$E$225</f>
        <v>Dresdenia</v>
      </c>
      <c r="H25" s="21">
        <f t="shared" si="6"/>
        <v>0</v>
      </c>
      <c r="I25" s="10">
        <f t="shared" si="7"/>
        <v>0</v>
      </c>
      <c r="J25" s="47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21" x14ac:dyDescent="0.2">
      <c r="A26" s="17">
        <v>31</v>
      </c>
      <c r="C26" s="6">
        <v>1943</v>
      </c>
      <c r="D26" s="18"/>
      <c r="E26" s="8" t="s">
        <v>195</v>
      </c>
      <c r="F26" s="8" t="s">
        <v>122</v>
      </c>
      <c r="G26" s="9" t="str">
        <f>Termine!$E$226</f>
        <v>BSG</v>
      </c>
      <c r="H26" s="21">
        <f t="shared" si="6"/>
        <v>271</v>
      </c>
      <c r="I26" s="10">
        <f t="shared" si="7"/>
        <v>0</v>
      </c>
      <c r="J26" s="47">
        <f t="shared" si="8"/>
        <v>271</v>
      </c>
      <c r="K26" s="10">
        <f t="shared" si="9"/>
        <v>1</v>
      </c>
      <c r="L26" s="11">
        <f t="shared" si="10"/>
        <v>271</v>
      </c>
      <c r="M26" s="10">
        <f t="shared" si="11"/>
        <v>271</v>
      </c>
      <c r="U26" s="8">
        <v>271</v>
      </c>
    </row>
    <row r="27" spans="1:21" x14ac:dyDescent="0.2">
      <c r="A27" s="17">
        <v>32</v>
      </c>
      <c r="C27" s="6">
        <v>1965</v>
      </c>
      <c r="D27" s="18"/>
      <c r="E27" s="8" t="s">
        <v>196</v>
      </c>
      <c r="F27" s="8" t="s">
        <v>132</v>
      </c>
      <c r="G27" s="9" t="str">
        <f>Termine!$E$226</f>
        <v>BSG</v>
      </c>
      <c r="H27" s="21">
        <f t="shared" si="6"/>
        <v>273</v>
      </c>
      <c r="I27" s="10">
        <f t="shared" si="7"/>
        <v>0</v>
      </c>
      <c r="J27" s="47">
        <f t="shared" si="8"/>
        <v>273</v>
      </c>
      <c r="K27" s="10">
        <f t="shared" si="9"/>
        <v>1</v>
      </c>
      <c r="L27" s="11">
        <f t="shared" si="10"/>
        <v>273</v>
      </c>
      <c r="M27" s="10">
        <f t="shared" si="11"/>
        <v>273</v>
      </c>
      <c r="U27" s="8">
        <v>273</v>
      </c>
    </row>
    <row r="28" spans="1:21" x14ac:dyDescent="0.2">
      <c r="A28" s="17">
        <v>33</v>
      </c>
      <c r="C28" s="6">
        <v>1961</v>
      </c>
      <c r="D28" s="18"/>
      <c r="E28" s="8" t="s">
        <v>197</v>
      </c>
      <c r="F28" s="8" t="s">
        <v>121</v>
      </c>
      <c r="G28" s="9" t="str">
        <f>Termine!$E$226</f>
        <v>BSG</v>
      </c>
      <c r="H28" s="21">
        <f t="shared" si="6"/>
        <v>257</v>
      </c>
      <c r="I28" s="10">
        <f t="shared" si="7"/>
        <v>0</v>
      </c>
      <c r="J28" s="47">
        <f t="shared" si="8"/>
        <v>257</v>
      </c>
      <c r="K28" s="10">
        <f t="shared" si="9"/>
        <v>1</v>
      </c>
      <c r="L28" s="11">
        <f t="shared" si="10"/>
        <v>257</v>
      </c>
      <c r="M28" s="10">
        <f t="shared" si="11"/>
        <v>257</v>
      </c>
      <c r="U28" s="8">
        <v>257</v>
      </c>
    </row>
    <row r="29" spans="1:21" x14ac:dyDescent="0.2">
      <c r="A29" s="17">
        <v>34</v>
      </c>
      <c r="C29" s="6">
        <v>1944</v>
      </c>
      <c r="D29" s="18"/>
      <c r="E29" s="8" t="s">
        <v>191</v>
      </c>
      <c r="F29" s="8" t="s">
        <v>130</v>
      </c>
      <c r="G29" s="9" t="str">
        <f>Termine!$E$226</f>
        <v>BSG</v>
      </c>
      <c r="H29" s="21">
        <f t="shared" si="6"/>
        <v>280</v>
      </c>
      <c r="I29" s="10">
        <f t="shared" si="7"/>
        <v>0</v>
      </c>
      <c r="J29" s="47">
        <f t="shared" si="8"/>
        <v>280</v>
      </c>
      <c r="K29" s="10">
        <f t="shared" si="9"/>
        <v>1</v>
      </c>
      <c r="L29" s="11">
        <f t="shared" si="10"/>
        <v>280</v>
      </c>
      <c r="M29" s="10">
        <f t="shared" si="11"/>
        <v>280</v>
      </c>
      <c r="U29" s="8">
        <v>280</v>
      </c>
    </row>
    <row r="30" spans="1:21" x14ac:dyDescent="0.2">
      <c r="A30" s="17">
        <v>35</v>
      </c>
      <c r="C30" s="6">
        <v>1955</v>
      </c>
      <c r="D30" s="18"/>
      <c r="E30" s="8" t="s">
        <v>198</v>
      </c>
      <c r="F30" s="8" t="s">
        <v>199</v>
      </c>
      <c r="G30" s="9" t="str">
        <f>Termine!$E$226</f>
        <v>BSG</v>
      </c>
      <c r="H30" s="21">
        <f t="shared" si="6"/>
        <v>230</v>
      </c>
      <c r="I30" s="10">
        <f t="shared" si="7"/>
        <v>0</v>
      </c>
      <c r="J30" s="47">
        <f t="shared" si="8"/>
        <v>230</v>
      </c>
      <c r="K30" s="10">
        <f t="shared" si="9"/>
        <v>1</v>
      </c>
      <c r="L30" s="11">
        <f t="shared" si="10"/>
        <v>230</v>
      </c>
      <c r="M30" s="10">
        <f t="shared" si="11"/>
        <v>230</v>
      </c>
      <c r="U30" s="8">
        <v>230</v>
      </c>
    </row>
    <row r="31" spans="1:21" hidden="1" x14ac:dyDescent="0.2">
      <c r="A31" s="17">
        <v>36</v>
      </c>
      <c r="D31" s="18"/>
      <c r="G31" s="9" t="str">
        <f>Termine!$E$226</f>
        <v>BSG</v>
      </c>
      <c r="H31" s="21">
        <f t="shared" si="6"/>
        <v>0</v>
      </c>
      <c r="I31" s="10">
        <f t="shared" si="7"/>
        <v>0</v>
      </c>
      <c r="J31" s="47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21" hidden="1" x14ac:dyDescent="0.2">
      <c r="A32" s="17">
        <v>37</v>
      </c>
      <c r="D32" s="18"/>
      <c r="G32" s="9" t="str">
        <f>Termine!$E$226</f>
        <v>BSG</v>
      </c>
      <c r="H32" s="21">
        <f t="shared" si="6"/>
        <v>0</v>
      </c>
      <c r="I32" s="10">
        <f t="shared" si="7"/>
        <v>0</v>
      </c>
      <c r="J32" s="47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13" hidden="1" x14ac:dyDescent="0.2">
      <c r="A33" s="17">
        <v>38</v>
      </c>
      <c r="D33" s="18"/>
      <c r="G33" s="9" t="str">
        <f>Termine!$E$226</f>
        <v>BSG</v>
      </c>
      <c r="H33" s="21">
        <f t="shared" si="6"/>
        <v>0</v>
      </c>
      <c r="I33" s="10">
        <f t="shared" si="7"/>
        <v>0</v>
      </c>
      <c r="J33" s="47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13" hidden="1" x14ac:dyDescent="0.2">
      <c r="A34" s="17">
        <v>41</v>
      </c>
      <c r="D34" s="18"/>
      <c r="G34" s="9" t="str">
        <f>Termine!$E$227</f>
        <v xml:space="preserve"> </v>
      </c>
      <c r="H34" s="21">
        <f t="shared" si="6"/>
        <v>0</v>
      </c>
      <c r="I34" s="10">
        <f t="shared" si="7"/>
        <v>0</v>
      </c>
      <c r="J34" s="47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13" hidden="1" x14ac:dyDescent="0.2">
      <c r="A35" s="17">
        <v>42</v>
      </c>
      <c r="D35" s="18"/>
      <c r="G35" s="9" t="str">
        <f>Termine!$E$227</f>
        <v xml:space="preserve"> </v>
      </c>
      <c r="H35" s="21">
        <f t="shared" si="6"/>
        <v>0</v>
      </c>
      <c r="I35" s="10">
        <f t="shared" si="7"/>
        <v>0</v>
      </c>
      <c r="J35" s="47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13" hidden="1" x14ac:dyDescent="0.2">
      <c r="A36" s="17">
        <v>43</v>
      </c>
      <c r="D36" s="18"/>
      <c r="G36" s="9" t="str">
        <f>Termine!$E$227</f>
        <v xml:space="preserve"> </v>
      </c>
      <c r="H36" s="21">
        <f t="shared" si="6"/>
        <v>0</v>
      </c>
      <c r="I36" s="10">
        <f t="shared" si="7"/>
        <v>0</v>
      </c>
      <c r="J36" s="47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13" hidden="1" x14ac:dyDescent="0.2">
      <c r="A37" s="17">
        <v>44</v>
      </c>
      <c r="D37" s="18"/>
      <c r="G37" s="9" t="str">
        <f>Termine!$E$227</f>
        <v xml:space="preserve"> </v>
      </c>
      <c r="H37" s="21">
        <f t="shared" si="6"/>
        <v>0</v>
      </c>
      <c r="I37" s="10">
        <f t="shared" si="7"/>
        <v>0</v>
      </c>
      <c r="J37" s="47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13" hidden="1" x14ac:dyDescent="0.2">
      <c r="A38" s="17">
        <v>45</v>
      </c>
      <c r="D38" s="18"/>
      <c r="G38" s="9" t="str">
        <f>Termine!$E$227</f>
        <v xml:space="preserve"> </v>
      </c>
      <c r="H38" s="21">
        <f t="shared" si="6"/>
        <v>0</v>
      </c>
      <c r="I38" s="10">
        <f t="shared" si="7"/>
        <v>0</v>
      </c>
      <c r="J38" s="47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13" hidden="1" x14ac:dyDescent="0.2">
      <c r="A39" s="17">
        <v>46</v>
      </c>
      <c r="D39" s="18"/>
      <c r="G39" s="9" t="str">
        <f>Termine!$E$227</f>
        <v xml:space="preserve"> </v>
      </c>
      <c r="H39" s="21">
        <f t="shared" si="6"/>
        <v>0</v>
      </c>
      <c r="I39" s="10">
        <f t="shared" si="7"/>
        <v>0</v>
      </c>
      <c r="J39" s="47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13" hidden="1" x14ac:dyDescent="0.2">
      <c r="A40" s="17">
        <v>47</v>
      </c>
      <c r="D40" s="18"/>
      <c r="G40" s="9" t="str">
        <f>Termine!$E$227</f>
        <v xml:space="preserve"> </v>
      </c>
      <c r="H40" s="21">
        <f t="shared" si="6"/>
        <v>0</v>
      </c>
      <c r="I40" s="10">
        <f t="shared" si="7"/>
        <v>0</v>
      </c>
      <c r="J40" s="47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13" hidden="1" x14ac:dyDescent="0.2">
      <c r="A41" s="17">
        <v>48</v>
      </c>
      <c r="D41" s="18"/>
      <c r="G41" s="9" t="str">
        <f>Termine!$E$227</f>
        <v xml:space="preserve"> </v>
      </c>
      <c r="H41" s="21">
        <f t="shared" si="6"/>
        <v>0</v>
      </c>
      <c r="I41" s="10">
        <f t="shared" si="7"/>
        <v>0</v>
      </c>
      <c r="J41" s="47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13" hidden="1" x14ac:dyDescent="0.2">
      <c r="A42" s="17">
        <v>51</v>
      </c>
      <c r="D42" s="18"/>
      <c r="G42" s="9" t="str">
        <f>Termine!$E$228</f>
        <v xml:space="preserve"> </v>
      </c>
      <c r="H42" s="21">
        <f t="shared" si="6"/>
        <v>0</v>
      </c>
      <c r="I42" s="10">
        <f t="shared" si="7"/>
        <v>0</v>
      </c>
      <c r="J42" s="47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13" hidden="1" x14ac:dyDescent="0.2">
      <c r="A43" s="17">
        <v>52</v>
      </c>
      <c r="D43" s="18"/>
      <c r="G43" s="9" t="str">
        <f>Termine!$E$228</f>
        <v xml:space="preserve"> </v>
      </c>
      <c r="H43" s="21">
        <f t="shared" si="6"/>
        <v>0</v>
      </c>
      <c r="I43" s="10">
        <f t="shared" si="7"/>
        <v>0</v>
      </c>
      <c r="J43" s="47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</row>
    <row r="44" spans="1:13" hidden="1" x14ac:dyDescent="0.2">
      <c r="A44" s="17">
        <v>53</v>
      </c>
      <c r="D44" s="18"/>
      <c r="G44" s="9" t="str">
        <f>Termine!$E$228</f>
        <v xml:space="preserve"> </v>
      </c>
      <c r="H44" s="21">
        <f t="shared" si="6"/>
        <v>0</v>
      </c>
      <c r="I44" s="10">
        <f t="shared" si="7"/>
        <v>0</v>
      </c>
      <c r="J44" s="47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13" hidden="1" x14ac:dyDescent="0.2">
      <c r="A45" s="17">
        <v>54</v>
      </c>
      <c r="D45" s="18"/>
      <c r="G45" s="9" t="str">
        <f>Termine!$E$228</f>
        <v xml:space="preserve"> </v>
      </c>
      <c r="H45" s="21">
        <f t="shared" si="6"/>
        <v>0</v>
      </c>
      <c r="I45" s="10">
        <f t="shared" si="7"/>
        <v>0</v>
      </c>
      <c r="J45" s="47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13" hidden="1" x14ac:dyDescent="0.2">
      <c r="A46" s="17">
        <v>55</v>
      </c>
      <c r="D46" s="18"/>
      <c r="G46" s="9" t="str">
        <f>Termine!$E$228</f>
        <v xml:space="preserve"> </v>
      </c>
      <c r="H46" s="21">
        <f t="shared" si="6"/>
        <v>0</v>
      </c>
      <c r="I46" s="10">
        <f t="shared" si="7"/>
        <v>0</v>
      </c>
      <c r="J46" s="47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13" hidden="1" x14ac:dyDescent="0.2">
      <c r="A47" s="17">
        <v>56</v>
      </c>
      <c r="D47" s="18"/>
      <c r="G47" s="9" t="str">
        <f>Termine!$E$228</f>
        <v xml:space="preserve"> </v>
      </c>
      <c r="H47" s="21">
        <f t="shared" si="6"/>
        <v>0</v>
      </c>
      <c r="I47" s="10">
        <f t="shared" si="7"/>
        <v>0</v>
      </c>
      <c r="J47" s="47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13" hidden="1" x14ac:dyDescent="0.2">
      <c r="A48" s="17">
        <v>57</v>
      </c>
      <c r="D48" s="18"/>
      <c r="G48" s="9" t="str">
        <f>Termine!$E$228</f>
        <v xml:space="preserve"> </v>
      </c>
      <c r="H48" s="21">
        <f t="shared" si="6"/>
        <v>0</v>
      </c>
      <c r="I48" s="10">
        <f t="shared" si="7"/>
        <v>0</v>
      </c>
      <c r="J48" s="47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13" hidden="1" x14ac:dyDescent="0.2">
      <c r="A49" s="17">
        <v>58</v>
      </c>
      <c r="D49" s="18"/>
      <c r="G49" s="9" t="str">
        <f>Termine!$E$228</f>
        <v xml:space="preserve"> </v>
      </c>
      <c r="H49" s="21">
        <f t="shared" si="6"/>
        <v>0</v>
      </c>
      <c r="I49" s="10">
        <f t="shared" si="7"/>
        <v>0</v>
      </c>
      <c r="J49" s="47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13" hidden="1" x14ac:dyDescent="0.2">
      <c r="A50" s="17">
        <v>61</v>
      </c>
      <c r="D50" s="18"/>
      <c r="G50" s="9" t="str">
        <f>Termine!$E$229</f>
        <v xml:space="preserve"> </v>
      </c>
      <c r="H50" s="21">
        <f t="shared" si="6"/>
        <v>0</v>
      </c>
      <c r="I50" s="10">
        <f t="shared" si="7"/>
        <v>0</v>
      </c>
      <c r="J50" s="47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13" hidden="1" x14ac:dyDescent="0.2">
      <c r="A51" s="17">
        <v>62</v>
      </c>
      <c r="D51" s="18"/>
      <c r="G51" s="9" t="str">
        <f>Termine!$E$229</f>
        <v xml:space="preserve"> </v>
      </c>
      <c r="H51" s="21">
        <f t="shared" si="6"/>
        <v>0</v>
      </c>
      <c r="I51" s="10">
        <f t="shared" si="7"/>
        <v>0</v>
      </c>
      <c r="J51" s="47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13" hidden="1" x14ac:dyDescent="0.2">
      <c r="A52" s="17">
        <v>63</v>
      </c>
      <c r="D52" s="18"/>
      <c r="G52" s="9" t="str">
        <f>Termine!$E$229</f>
        <v xml:space="preserve"> </v>
      </c>
      <c r="H52" s="21">
        <f t="shared" si="6"/>
        <v>0</v>
      </c>
      <c r="I52" s="10">
        <f t="shared" si="7"/>
        <v>0</v>
      </c>
      <c r="J52" s="47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13" hidden="1" x14ac:dyDescent="0.2">
      <c r="A53" s="17">
        <v>64</v>
      </c>
      <c r="D53" s="18"/>
      <c r="G53" s="9" t="str">
        <f>Termine!$E$229</f>
        <v xml:space="preserve"> </v>
      </c>
      <c r="H53" s="21">
        <f t="shared" si="6"/>
        <v>0</v>
      </c>
      <c r="I53" s="10">
        <f t="shared" si="7"/>
        <v>0</v>
      </c>
      <c r="J53" s="47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13" hidden="1" x14ac:dyDescent="0.2">
      <c r="A54" s="17">
        <v>65</v>
      </c>
      <c r="D54" s="18"/>
      <c r="G54" s="9" t="str">
        <f>Termine!$E$229</f>
        <v xml:space="preserve"> </v>
      </c>
      <c r="H54" s="21">
        <f t="shared" si="6"/>
        <v>0</v>
      </c>
      <c r="I54" s="10">
        <f t="shared" si="7"/>
        <v>0</v>
      </c>
      <c r="J54" s="47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13" hidden="1" x14ac:dyDescent="0.2">
      <c r="A55" s="17">
        <v>66</v>
      </c>
      <c r="D55" s="18"/>
      <c r="G55" s="9" t="str">
        <f>Termine!$E$229</f>
        <v xml:space="preserve"> </v>
      </c>
      <c r="H55" s="21">
        <f t="shared" si="6"/>
        <v>0</v>
      </c>
      <c r="I55" s="10">
        <f t="shared" si="7"/>
        <v>0</v>
      </c>
      <c r="J55" s="47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13" hidden="1" x14ac:dyDescent="0.2">
      <c r="A56" s="17">
        <v>67</v>
      </c>
      <c r="D56" s="18"/>
      <c r="G56" s="9" t="str">
        <f>Termine!$E$229</f>
        <v xml:space="preserve"> </v>
      </c>
      <c r="H56" s="21">
        <f t="shared" si="6"/>
        <v>0</v>
      </c>
      <c r="I56" s="10">
        <f t="shared" si="7"/>
        <v>0</v>
      </c>
      <c r="J56" s="47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13" hidden="1" x14ac:dyDescent="0.2">
      <c r="A57" s="17">
        <v>68</v>
      </c>
      <c r="D57" s="18"/>
      <c r="G57" s="9" t="str">
        <f>Termine!$E$229</f>
        <v xml:space="preserve"> </v>
      </c>
      <c r="H57" s="21">
        <f t="shared" si="6"/>
        <v>0</v>
      </c>
      <c r="I57" s="10">
        <f t="shared" si="7"/>
        <v>0</v>
      </c>
      <c r="J57" s="47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Luftpistole Auflage C</oddHeader>
    <oddFooter>&amp;L&amp;F - &amp;A&amp;RStand: &amp;D, &amp;T Uhr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60"/>
  <sheetViews>
    <sheetView zoomScale="115" zoomScaleNormal="115" workbookViewId="0">
      <pane ySplit="1" topLeftCell="A2" activePane="bottomLeft" state="frozen"/>
      <selection pane="bottomLeft" activeCell="F2" sqref="F2:H7"/>
    </sheetView>
  </sheetViews>
  <sheetFormatPr baseColWidth="10" defaultColWidth="11.42578125" defaultRowHeight="12.75" x14ac:dyDescent="0.2"/>
  <cols>
    <col min="1" max="1" width="3.28515625" style="53" customWidth="1"/>
    <col min="2" max="2" width="3.140625" style="53" customWidth="1"/>
    <col min="3" max="4" width="15.7109375" style="53" customWidth="1"/>
    <col min="5" max="5" width="12" style="53" customWidth="1"/>
    <col min="6" max="6" width="11.42578125" style="53"/>
    <col min="7" max="7" width="10.42578125" style="53" customWidth="1"/>
    <col min="8" max="8" width="15.140625" style="54" customWidth="1"/>
    <col min="9" max="1024" width="11.42578125" style="53"/>
  </cols>
  <sheetData>
    <row r="1" spans="1:9" s="55" customFormat="1" ht="18" x14ac:dyDescent="0.2">
      <c r="A1" s="86" t="s">
        <v>46</v>
      </c>
      <c r="B1" s="86"/>
      <c r="C1" s="86"/>
      <c r="D1" s="86"/>
      <c r="E1" s="86"/>
      <c r="F1" s="86"/>
      <c r="G1" s="86"/>
      <c r="H1" s="86"/>
    </row>
    <row r="2" spans="1:9" x14ac:dyDescent="0.2">
      <c r="A2" s="68">
        <v>1</v>
      </c>
      <c r="B2" s="68"/>
      <c r="C2" s="73" t="s">
        <v>47</v>
      </c>
      <c r="D2" s="73"/>
      <c r="E2" s="9" t="s">
        <v>48</v>
      </c>
      <c r="F2" s="76" t="s">
        <v>49</v>
      </c>
      <c r="G2" s="76"/>
      <c r="H2" s="76"/>
    </row>
    <row r="3" spans="1:9" x14ac:dyDescent="0.2">
      <c r="A3" s="68">
        <v>2</v>
      </c>
      <c r="B3" s="68"/>
      <c r="C3" s="73" t="s">
        <v>74</v>
      </c>
      <c r="D3" s="73"/>
      <c r="E3" s="9" t="s">
        <v>74</v>
      </c>
      <c r="F3" s="76"/>
      <c r="G3" s="76"/>
      <c r="H3" s="76"/>
    </row>
    <row r="4" spans="1:9" x14ac:dyDescent="0.2">
      <c r="A4" s="68">
        <v>3</v>
      </c>
      <c r="B4" s="68"/>
      <c r="C4" s="73" t="s">
        <v>50</v>
      </c>
      <c r="D4" s="73"/>
      <c r="E4" s="9" t="s">
        <v>51</v>
      </c>
      <c r="F4" s="76"/>
      <c r="G4" s="76"/>
      <c r="H4" s="76"/>
    </row>
    <row r="5" spans="1:9" x14ac:dyDescent="0.2">
      <c r="A5" s="68">
        <v>4</v>
      </c>
      <c r="B5" s="68"/>
      <c r="C5" s="73" t="s">
        <v>74</v>
      </c>
      <c r="D5" s="73"/>
      <c r="E5" s="9" t="s">
        <v>74</v>
      </c>
      <c r="F5" s="76"/>
      <c r="G5" s="76"/>
      <c r="H5" s="76"/>
    </row>
    <row r="6" spans="1:9" x14ac:dyDescent="0.2">
      <c r="A6" s="68">
        <v>5</v>
      </c>
      <c r="B6" s="68"/>
      <c r="C6" s="73" t="s">
        <v>53</v>
      </c>
      <c r="D6" s="73"/>
      <c r="E6" s="9" t="s">
        <v>54</v>
      </c>
      <c r="F6" s="76"/>
      <c r="G6" s="76"/>
      <c r="H6" s="76"/>
    </row>
    <row r="7" spans="1:9" x14ac:dyDescent="0.2">
      <c r="A7" s="68">
        <v>6</v>
      </c>
      <c r="B7" s="68"/>
      <c r="C7" s="73" t="s">
        <v>76</v>
      </c>
      <c r="D7" s="73"/>
      <c r="E7" s="9" t="s">
        <v>77</v>
      </c>
      <c r="F7" s="76"/>
      <c r="G7" s="76"/>
      <c r="H7" s="76"/>
    </row>
    <row r="8" spans="1:9" s="54" customFormat="1" ht="11.25" x14ac:dyDescent="0.2">
      <c r="A8" s="69" t="s">
        <v>56</v>
      </c>
      <c r="B8" s="69"/>
      <c r="C8" s="56" t="s">
        <v>57</v>
      </c>
      <c r="D8" s="56" t="s">
        <v>58</v>
      </c>
      <c r="E8" s="56" t="s">
        <v>59</v>
      </c>
      <c r="F8" s="56" t="s">
        <v>60</v>
      </c>
      <c r="G8" s="56" t="s">
        <v>61</v>
      </c>
      <c r="H8" s="56" t="s">
        <v>62</v>
      </c>
    </row>
    <row r="9" spans="1:9" ht="12.75" customHeight="1" x14ac:dyDescent="0.2">
      <c r="A9" s="67">
        <v>44108</v>
      </c>
      <c r="B9" s="68">
        <v>1</v>
      </c>
      <c r="C9" s="57" t="str">
        <f>E2</f>
        <v>Reinickendorf</v>
      </c>
      <c r="D9" s="57" t="str">
        <f>E3</f>
        <v xml:space="preserve"> </v>
      </c>
      <c r="E9" s="58"/>
      <c r="F9" s="59"/>
      <c r="G9" s="60" t="str">
        <f t="shared" ref="G9:G38" si="0">IF(E9=0," ",WEEKDAY(E9))</f>
        <v xml:space="preserve"> </v>
      </c>
      <c r="H9" s="56"/>
      <c r="I9" s="61" t="str">
        <f>IF(E9&lt;=A9," ","FEHLER")</f>
        <v xml:space="preserve"> </v>
      </c>
    </row>
    <row r="10" spans="1:9" x14ac:dyDescent="0.2">
      <c r="A10" s="67"/>
      <c r="B10" s="68"/>
      <c r="C10" s="57" t="str">
        <f>E4</f>
        <v>Brandenburg</v>
      </c>
      <c r="D10" s="57" t="str">
        <f>E5</f>
        <v xml:space="preserve"> </v>
      </c>
      <c r="E10" s="58"/>
      <c r="F10" s="59"/>
      <c r="G10" s="60" t="str">
        <f t="shared" si="0"/>
        <v xml:space="preserve"> </v>
      </c>
      <c r="H10" s="56"/>
      <c r="I10" s="61" t="str">
        <f>IF(E10&lt;=A9," ","FEHLER")</f>
        <v xml:space="preserve"> </v>
      </c>
    </row>
    <row r="11" spans="1:9" x14ac:dyDescent="0.2">
      <c r="A11" s="67"/>
      <c r="B11" s="68"/>
      <c r="C11" s="57" t="str">
        <f>E6</f>
        <v>Lichtenrade</v>
      </c>
      <c r="D11" s="57" t="str">
        <f>E7</f>
        <v>Edelweiß</v>
      </c>
      <c r="E11" s="58">
        <v>44101</v>
      </c>
      <c r="F11" s="59">
        <v>0.41666666666666669</v>
      </c>
      <c r="G11" s="60">
        <f t="shared" si="0"/>
        <v>1</v>
      </c>
      <c r="H11" s="56"/>
      <c r="I11" s="61" t="str">
        <f>IF(E11&lt;=A9," ","FEHLER")</f>
        <v xml:space="preserve"> </v>
      </c>
    </row>
    <row r="12" spans="1:9" ht="12.75" customHeight="1" x14ac:dyDescent="0.2">
      <c r="A12" s="67">
        <v>44122</v>
      </c>
      <c r="B12" s="68">
        <v>2</v>
      </c>
      <c r="C12" s="57" t="str">
        <f>E7</f>
        <v>Edelweiß</v>
      </c>
      <c r="D12" s="57" t="str">
        <f>E2</f>
        <v>Reinickendorf</v>
      </c>
      <c r="E12" s="58">
        <v>44122</v>
      </c>
      <c r="F12" s="59">
        <v>0.41666666666666669</v>
      </c>
      <c r="G12" s="60">
        <f t="shared" si="0"/>
        <v>1</v>
      </c>
      <c r="H12" s="56"/>
      <c r="I12" s="61" t="str">
        <f>IF(E12&lt;=A12," ","FEHLER")</f>
        <v xml:space="preserve"> </v>
      </c>
    </row>
    <row r="13" spans="1:9" x14ac:dyDescent="0.2">
      <c r="A13" s="67"/>
      <c r="B13" s="68"/>
      <c r="C13" s="57" t="str">
        <f>E3</f>
        <v xml:space="preserve"> </v>
      </c>
      <c r="D13" s="57" t="str">
        <f>E4</f>
        <v>Brandenburg</v>
      </c>
      <c r="E13" s="58"/>
      <c r="F13" s="59"/>
      <c r="G13" s="60" t="str">
        <f t="shared" si="0"/>
        <v xml:space="preserve"> </v>
      </c>
      <c r="H13" s="56"/>
      <c r="I13" s="61" t="str">
        <f>IF(E13&lt;=A12," ","FEHLER")</f>
        <v xml:space="preserve"> </v>
      </c>
    </row>
    <row r="14" spans="1:9" x14ac:dyDescent="0.2">
      <c r="A14" s="67"/>
      <c r="B14" s="68"/>
      <c r="C14" s="57" t="str">
        <f>E5</f>
        <v xml:space="preserve"> </v>
      </c>
      <c r="D14" s="57" t="str">
        <f>E6</f>
        <v>Lichtenrade</v>
      </c>
      <c r="E14" s="58"/>
      <c r="F14" s="59"/>
      <c r="G14" s="60" t="str">
        <f t="shared" si="0"/>
        <v xml:space="preserve"> </v>
      </c>
      <c r="H14" s="56"/>
      <c r="I14" s="61" t="str">
        <f>IF(E14&lt;=A12," ","FEHLER")</f>
        <v xml:space="preserve"> </v>
      </c>
    </row>
    <row r="15" spans="1:9" ht="12.75" customHeight="1" x14ac:dyDescent="0.2">
      <c r="A15" s="67">
        <v>44136</v>
      </c>
      <c r="B15" s="68">
        <v>3</v>
      </c>
      <c r="C15" s="57" t="str">
        <f>E6</f>
        <v>Lichtenrade</v>
      </c>
      <c r="D15" s="57" t="str">
        <f>E2</f>
        <v>Reinickendorf</v>
      </c>
      <c r="E15" s="58">
        <v>44129</v>
      </c>
      <c r="F15" s="59">
        <v>0.41666666666666669</v>
      </c>
      <c r="G15" s="60">
        <f t="shared" si="0"/>
        <v>1</v>
      </c>
      <c r="H15" s="56"/>
      <c r="I15" s="61" t="str">
        <f>IF(E15&lt;=A15," ","FEHLER")</f>
        <v xml:space="preserve"> </v>
      </c>
    </row>
    <row r="16" spans="1:9" x14ac:dyDescent="0.2">
      <c r="A16" s="67"/>
      <c r="B16" s="68"/>
      <c r="C16" s="57" t="str">
        <f>E3</f>
        <v xml:space="preserve"> </v>
      </c>
      <c r="D16" s="57" t="str">
        <f>E5</f>
        <v xml:space="preserve"> </v>
      </c>
      <c r="E16" s="58"/>
      <c r="F16" s="59"/>
      <c r="G16" s="60" t="str">
        <f t="shared" si="0"/>
        <v xml:space="preserve"> </v>
      </c>
      <c r="H16" s="56"/>
      <c r="I16" s="61" t="str">
        <f>IF(E16&lt;=A15," ","FEHLER")</f>
        <v xml:space="preserve"> </v>
      </c>
    </row>
    <row r="17" spans="1:9" x14ac:dyDescent="0.2">
      <c r="A17" s="67"/>
      <c r="B17" s="68"/>
      <c r="C17" s="57" t="str">
        <f>E4</f>
        <v>Brandenburg</v>
      </c>
      <c r="D17" s="57" t="str">
        <f>E7</f>
        <v>Edelweiß</v>
      </c>
      <c r="E17" s="58">
        <v>44128</v>
      </c>
      <c r="F17" s="59">
        <v>0.41666666666666669</v>
      </c>
      <c r="G17" s="60">
        <f t="shared" si="0"/>
        <v>7</v>
      </c>
      <c r="H17" s="56" t="s">
        <v>99</v>
      </c>
      <c r="I17" s="61" t="str">
        <f>IF(E17&lt;=A15," ","FEHLER")</f>
        <v xml:space="preserve"> </v>
      </c>
    </row>
    <row r="18" spans="1:9" ht="12.75" customHeight="1" x14ac:dyDescent="0.2">
      <c r="A18" s="67">
        <v>44157</v>
      </c>
      <c r="B18" s="68">
        <v>4</v>
      </c>
      <c r="C18" s="57" t="str">
        <f>E2</f>
        <v>Reinickendorf</v>
      </c>
      <c r="D18" s="57" t="str">
        <f>E5</f>
        <v xml:space="preserve"> </v>
      </c>
      <c r="E18" s="58"/>
      <c r="F18" s="59"/>
      <c r="G18" s="60" t="str">
        <f t="shared" si="0"/>
        <v xml:space="preserve"> </v>
      </c>
      <c r="H18" s="56"/>
      <c r="I18" s="61" t="str">
        <f>IF(E18&lt;=A18," ","FEHLER")</f>
        <v xml:space="preserve"> </v>
      </c>
    </row>
    <row r="19" spans="1:9" x14ac:dyDescent="0.2">
      <c r="A19" s="67"/>
      <c r="B19" s="68"/>
      <c r="C19" s="57" t="str">
        <f>E7</f>
        <v>Edelweiß</v>
      </c>
      <c r="D19" s="57" t="str">
        <f>E3</f>
        <v xml:space="preserve"> </v>
      </c>
      <c r="E19" s="58"/>
      <c r="F19" s="59"/>
      <c r="G19" s="60" t="str">
        <f t="shared" si="0"/>
        <v xml:space="preserve"> </v>
      </c>
      <c r="H19" s="56"/>
      <c r="I19" s="61" t="str">
        <f>IF(E19&lt;=A18," ","FEHLER")</f>
        <v xml:space="preserve"> </v>
      </c>
    </row>
    <row r="20" spans="1:9" x14ac:dyDescent="0.2">
      <c r="A20" s="67"/>
      <c r="B20" s="68"/>
      <c r="C20" s="87" t="str">
        <f>E6</f>
        <v>Lichtenrade</v>
      </c>
      <c r="D20" s="87" t="str">
        <f>E4</f>
        <v>Brandenburg</v>
      </c>
      <c r="E20" s="88">
        <v>44150</v>
      </c>
      <c r="F20" s="89">
        <v>0.41666666666666669</v>
      </c>
      <c r="G20" s="90">
        <f t="shared" si="0"/>
        <v>1</v>
      </c>
      <c r="H20" s="56"/>
      <c r="I20" s="61" t="str">
        <f>IF(E20&lt;=A18," ","FEHLER")</f>
        <v xml:space="preserve"> </v>
      </c>
    </row>
    <row r="21" spans="1:9" ht="12.75" customHeight="1" x14ac:dyDescent="0.2">
      <c r="A21" s="67">
        <v>44171</v>
      </c>
      <c r="B21" s="68">
        <v>5</v>
      </c>
      <c r="C21" s="87" t="str">
        <f>E4</f>
        <v>Brandenburg</v>
      </c>
      <c r="D21" s="87" t="str">
        <f>E2</f>
        <v>Reinickendorf</v>
      </c>
      <c r="E21" s="88">
        <v>44163</v>
      </c>
      <c r="F21" s="89">
        <v>0.41666666666666669</v>
      </c>
      <c r="G21" s="90">
        <f t="shared" si="0"/>
        <v>7</v>
      </c>
      <c r="H21" s="65" t="s">
        <v>99</v>
      </c>
      <c r="I21" s="61" t="str">
        <f>IF(E21&lt;=A21," ","FEHLER")</f>
        <v xml:space="preserve"> </v>
      </c>
    </row>
    <row r="22" spans="1:9" x14ac:dyDescent="0.2">
      <c r="A22" s="67"/>
      <c r="B22" s="68"/>
      <c r="C22" s="57" t="str">
        <f>E3</f>
        <v xml:space="preserve"> </v>
      </c>
      <c r="D22" s="57" t="str">
        <f>E6</f>
        <v>Lichtenrade</v>
      </c>
      <c r="E22" s="58"/>
      <c r="F22" s="59"/>
      <c r="G22" s="60" t="str">
        <f t="shared" si="0"/>
        <v xml:space="preserve"> </v>
      </c>
      <c r="H22" s="56"/>
      <c r="I22" s="61" t="str">
        <f>IF(E22&lt;=A21," ","FEHLER")</f>
        <v xml:space="preserve"> </v>
      </c>
    </row>
    <row r="23" spans="1:9" x14ac:dyDescent="0.2">
      <c r="A23" s="67"/>
      <c r="B23" s="68"/>
      <c r="C23" s="57" t="str">
        <f>E5</f>
        <v xml:space="preserve"> </v>
      </c>
      <c r="D23" s="57" t="str">
        <f>E7</f>
        <v>Edelweiß</v>
      </c>
      <c r="E23" s="58"/>
      <c r="F23" s="59"/>
      <c r="G23" s="60" t="str">
        <f t="shared" si="0"/>
        <v xml:space="preserve"> </v>
      </c>
      <c r="H23" s="56"/>
      <c r="I23" s="61" t="str">
        <f>IF(E23&lt;=A21," ","FEHLER")</f>
        <v xml:space="preserve"> </v>
      </c>
    </row>
    <row r="24" spans="1:9" ht="12.75" customHeight="1" x14ac:dyDescent="0.2">
      <c r="A24" s="67">
        <v>44199</v>
      </c>
      <c r="B24" s="68">
        <v>6</v>
      </c>
      <c r="C24" s="57" t="str">
        <f t="shared" ref="C24:C38" si="1">D9</f>
        <v xml:space="preserve"> </v>
      </c>
      <c r="D24" s="57" t="str">
        <f t="shared" ref="D24:D38" si="2">C9</f>
        <v>Reinickendorf</v>
      </c>
      <c r="E24" s="58"/>
      <c r="F24" s="59"/>
      <c r="G24" s="60" t="str">
        <f t="shared" si="0"/>
        <v xml:space="preserve"> </v>
      </c>
      <c r="H24" s="56"/>
      <c r="I24" s="61" t="str">
        <f>IF(E24&lt;=A24," ","FEHLER")</f>
        <v xml:space="preserve"> </v>
      </c>
    </row>
    <row r="25" spans="1:9" x14ac:dyDescent="0.2">
      <c r="A25" s="67"/>
      <c r="B25" s="68"/>
      <c r="C25" s="57" t="str">
        <f t="shared" si="1"/>
        <v xml:space="preserve"> </v>
      </c>
      <c r="D25" s="57" t="str">
        <f t="shared" si="2"/>
        <v>Brandenburg</v>
      </c>
      <c r="E25" s="58"/>
      <c r="F25" s="59"/>
      <c r="G25" s="60" t="str">
        <f t="shared" si="0"/>
        <v xml:space="preserve"> </v>
      </c>
      <c r="H25" s="56"/>
      <c r="I25" s="61" t="str">
        <f>IF(E25&lt;=A24," ","FEHLER")</f>
        <v xml:space="preserve"> </v>
      </c>
    </row>
    <row r="26" spans="1:9" x14ac:dyDescent="0.2">
      <c r="A26" s="67"/>
      <c r="B26" s="68"/>
      <c r="C26" s="57" t="str">
        <f t="shared" si="1"/>
        <v>Edelweiß</v>
      </c>
      <c r="D26" s="57" t="str">
        <f t="shared" si="2"/>
        <v>Lichtenrade</v>
      </c>
      <c r="E26" s="58">
        <v>44199</v>
      </c>
      <c r="F26" s="59">
        <v>0.41666666666666669</v>
      </c>
      <c r="G26" s="60">
        <f t="shared" si="0"/>
        <v>1</v>
      </c>
      <c r="H26" s="56"/>
      <c r="I26" s="61" t="str">
        <f>IF(E26&lt;=A24," ","FEHLER")</f>
        <v xml:space="preserve"> </v>
      </c>
    </row>
    <row r="27" spans="1:9" ht="12.75" customHeight="1" x14ac:dyDescent="0.2">
      <c r="A27" s="67">
        <v>44213</v>
      </c>
      <c r="B27" s="68">
        <v>7</v>
      </c>
      <c r="C27" s="57" t="str">
        <f t="shared" si="1"/>
        <v>Reinickendorf</v>
      </c>
      <c r="D27" s="57" t="str">
        <f t="shared" si="2"/>
        <v>Edelweiß</v>
      </c>
      <c r="E27" s="58">
        <v>44206</v>
      </c>
      <c r="F27" s="59">
        <v>0.41666666666666669</v>
      </c>
      <c r="G27" s="60">
        <f t="shared" si="0"/>
        <v>1</v>
      </c>
      <c r="H27" s="62" t="s">
        <v>96</v>
      </c>
      <c r="I27" s="61" t="str">
        <f>IF(E27&lt;=A27," ","FEHLER")</f>
        <v xml:space="preserve"> </v>
      </c>
    </row>
    <row r="28" spans="1:9" x14ac:dyDescent="0.2">
      <c r="A28" s="67"/>
      <c r="B28" s="68"/>
      <c r="C28" s="57" t="str">
        <f t="shared" si="1"/>
        <v>Brandenburg</v>
      </c>
      <c r="D28" s="57" t="str">
        <f t="shared" si="2"/>
        <v xml:space="preserve"> </v>
      </c>
      <c r="E28" s="58"/>
      <c r="F28" s="59"/>
      <c r="G28" s="60" t="str">
        <f t="shared" si="0"/>
        <v xml:space="preserve"> </v>
      </c>
      <c r="H28" s="65"/>
      <c r="I28" s="61" t="str">
        <f>IF(E28&lt;=A27," ","FEHLER")</f>
        <v xml:space="preserve"> </v>
      </c>
    </row>
    <row r="29" spans="1:9" x14ac:dyDescent="0.2">
      <c r="A29" s="67"/>
      <c r="B29" s="68"/>
      <c r="C29" s="57" t="str">
        <f t="shared" si="1"/>
        <v>Lichtenrade</v>
      </c>
      <c r="D29" s="57" t="str">
        <f t="shared" si="2"/>
        <v xml:space="preserve"> </v>
      </c>
      <c r="E29" s="58"/>
      <c r="F29" s="59"/>
      <c r="G29" s="60" t="str">
        <f t="shared" si="0"/>
        <v xml:space="preserve"> </v>
      </c>
      <c r="H29" s="56"/>
      <c r="I29" s="61" t="str">
        <f>IF(E29&lt;=A27," ","FEHLER")</f>
        <v xml:space="preserve"> </v>
      </c>
    </row>
    <row r="30" spans="1:9" ht="12.75" customHeight="1" x14ac:dyDescent="0.2">
      <c r="A30" s="67">
        <v>44234</v>
      </c>
      <c r="B30" s="68">
        <v>8</v>
      </c>
      <c r="C30" s="57" t="str">
        <f t="shared" si="1"/>
        <v>Reinickendorf</v>
      </c>
      <c r="D30" s="57" t="str">
        <f t="shared" si="2"/>
        <v>Lichtenrade</v>
      </c>
      <c r="E30" s="58">
        <v>44220</v>
      </c>
      <c r="F30" s="59">
        <v>0.41666666666666669</v>
      </c>
      <c r="G30" s="60">
        <f t="shared" si="0"/>
        <v>1</v>
      </c>
      <c r="H30" s="62" t="s">
        <v>96</v>
      </c>
      <c r="I30" s="61" t="str">
        <f>IF(E30&lt;=A30," ","FEHLER")</f>
        <v xml:space="preserve"> </v>
      </c>
    </row>
    <row r="31" spans="1:9" x14ac:dyDescent="0.2">
      <c r="A31" s="67"/>
      <c r="B31" s="68"/>
      <c r="C31" s="57" t="str">
        <f t="shared" si="1"/>
        <v xml:space="preserve"> </v>
      </c>
      <c r="D31" s="57" t="str">
        <f t="shared" si="2"/>
        <v xml:space="preserve"> </v>
      </c>
      <c r="E31" s="58"/>
      <c r="F31" s="59"/>
      <c r="G31" s="60" t="str">
        <f t="shared" si="0"/>
        <v xml:space="preserve"> </v>
      </c>
      <c r="H31" s="56"/>
      <c r="I31" s="61" t="str">
        <f>IF(E31&lt;=A30," ","FEHLER")</f>
        <v xml:space="preserve"> </v>
      </c>
    </row>
    <row r="32" spans="1:9" x14ac:dyDescent="0.2">
      <c r="A32" s="67"/>
      <c r="B32" s="68"/>
      <c r="C32" s="57" t="str">
        <f t="shared" si="1"/>
        <v>Edelweiß</v>
      </c>
      <c r="D32" s="57" t="str">
        <f t="shared" si="2"/>
        <v>Brandenburg</v>
      </c>
      <c r="E32" s="58">
        <v>44227</v>
      </c>
      <c r="F32" s="59">
        <v>0.41666666666666669</v>
      </c>
      <c r="G32" s="60">
        <f t="shared" si="0"/>
        <v>1</v>
      </c>
      <c r="H32" s="56"/>
      <c r="I32" s="61" t="str">
        <f>IF(E32&lt;=A30," ","FEHLER")</f>
        <v xml:space="preserve"> </v>
      </c>
    </row>
    <row r="33" spans="1:9" ht="12.75" customHeight="1" x14ac:dyDescent="0.2">
      <c r="A33" s="67">
        <v>44248</v>
      </c>
      <c r="B33" s="68">
        <v>9</v>
      </c>
      <c r="C33" s="57" t="str">
        <f t="shared" si="1"/>
        <v xml:space="preserve"> </v>
      </c>
      <c r="D33" s="57" t="str">
        <f t="shared" si="2"/>
        <v>Reinickendorf</v>
      </c>
      <c r="E33" s="58"/>
      <c r="F33" s="59"/>
      <c r="G33" s="60" t="str">
        <f t="shared" si="0"/>
        <v xml:space="preserve"> </v>
      </c>
      <c r="H33" s="56"/>
      <c r="I33" s="61" t="str">
        <f>IF(E33&lt;=A33," ","FEHLER")</f>
        <v xml:space="preserve"> </v>
      </c>
    </row>
    <row r="34" spans="1:9" x14ac:dyDescent="0.2">
      <c r="A34" s="67"/>
      <c r="B34" s="68"/>
      <c r="C34" s="57" t="str">
        <f t="shared" si="1"/>
        <v xml:space="preserve"> </v>
      </c>
      <c r="D34" s="57" t="str">
        <f t="shared" si="2"/>
        <v>Edelweiß</v>
      </c>
      <c r="E34" s="58"/>
      <c r="F34" s="59"/>
      <c r="G34" s="60" t="str">
        <f t="shared" si="0"/>
        <v xml:space="preserve"> </v>
      </c>
      <c r="H34" s="56"/>
      <c r="I34" s="61" t="str">
        <f>IF(E34&lt;=A33," ","FEHLER")</f>
        <v xml:space="preserve"> </v>
      </c>
    </row>
    <row r="35" spans="1:9" x14ac:dyDescent="0.2">
      <c r="A35" s="67"/>
      <c r="B35" s="68"/>
      <c r="C35" s="57" t="str">
        <f t="shared" si="1"/>
        <v>Brandenburg</v>
      </c>
      <c r="D35" s="57" t="str">
        <f t="shared" si="2"/>
        <v>Lichtenrade</v>
      </c>
      <c r="E35" s="58">
        <v>44248</v>
      </c>
      <c r="F35" s="59">
        <v>0.41666666666666669</v>
      </c>
      <c r="G35" s="60">
        <f t="shared" si="0"/>
        <v>1</v>
      </c>
      <c r="H35" s="65" t="s">
        <v>99</v>
      </c>
      <c r="I35" s="61" t="str">
        <f>IF(E35&lt;=A33," ","FEHLER")</f>
        <v xml:space="preserve"> </v>
      </c>
    </row>
    <row r="36" spans="1:9" ht="12.75" customHeight="1" x14ac:dyDescent="0.2">
      <c r="A36" s="67">
        <v>44262</v>
      </c>
      <c r="B36" s="68">
        <v>10</v>
      </c>
      <c r="C36" s="57" t="str">
        <f t="shared" si="1"/>
        <v>Reinickendorf</v>
      </c>
      <c r="D36" s="57" t="str">
        <f t="shared" si="2"/>
        <v>Brandenburg</v>
      </c>
      <c r="E36" s="58">
        <v>44255</v>
      </c>
      <c r="F36" s="59">
        <v>0.41666666666666669</v>
      </c>
      <c r="G36" s="60">
        <f t="shared" si="0"/>
        <v>1</v>
      </c>
      <c r="H36" s="62" t="s">
        <v>96</v>
      </c>
      <c r="I36" s="61" t="str">
        <f>IF(E36&lt;=A36," ","FEHLER")</f>
        <v xml:space="preserve"> </v>
      </c>
    </row>
    <row r="37" spans="1:9" x14ac:dyDescent="0.2">
      <c r="A37" s="67"/>
      <c r="B37" s="68"/>
      <c r="C37" s="57" t="str">
        <f t="shared" si="1"/>
        <v>Lichtenrade</v>
      </c>
      <c r="D37" s="57" t="str">
        <f t="shared" si="2"/>
        <v xml:space="preserve"> </v>
      </c>
      <c r="E37" s="58"/>
      <c r="F37" s="59"/>
      <c r="G37" s="60" t="str">
        <f t="shared" si="0"/>
        <v xml:space="preserve"> </v>
      </c>
      <c r="H37" s="56"/>
      <c r="I37" s="61" t="str">
        <f>IF(E37&lt;=A36," ","FEHLER")</f>
        <v xml:space="preserve"> </v>
      </c>
    </row>
    <row r="38" spans="1:9" x14ac:dyDescent="0.2">
      <c r="A38" s="67"/>
      <c r="B38" s="68"/>
      <c r="C38" s="57" t="str">
        <f t="shared" si="1"/>
        <v>Edelweiß</v>
      </c>
      <c r="D38" s="57" t="str">
        <f t="shared" si="2"/>
        <v xml:space="preserve"> </v>
      </c>
      <c r="E38" s="58"/>
      <c r="F38" s="59"/>
      <c r="G38" s="60" t="str">
        <f t="shared" si="0"/>
        <v xml:space="preserve"> </v>
      </c>
      <c r="H38" s="56"/>
      <c r="I38" s="61" t="str">
        <f>IF(E38&lt;=A36," ","FEHLER")</f>
        <v xml:space="preserve"> </v>
      </c>
    </row>
    <row r="39" spans="1:9" x14ac:dyDescent="0.2">
      <c r="A39" s="68">
        <v>1</v>
      </c>
      <c r="B39" s="68"/>
      <c r="C39" s="73" t="s">
        <v>63</v>
      </c>
      <c r="D39" s="73"/>
      <c r="E39" s="9" t="s">
        <v>64</v>
      </c>
      <c r="F39" s="76" t="s">
        <v>65</v>
      </c>
      <c r="G39" s="76"/>
      <c r="H39" s="76"/>
    </row>
    <row r="40" spans="1:9" x14ac:dyDescent="0.2">
      <c r="A40" s="68">
        <v>2</v>
      </c>
      <c r="B40" s="68"/>
      <c r="C40" s="73" t="s">
        <v>66</v>
      </c>
      <c r="D40" s="73"/>
      <c r="E40" s="9" t="s">
        <v>93</v>
      </c>
      <c r="F40" s="76"/>
      <c r="G40" s="76"/>
      <c r="H40" s="76"/>
    </row>
    <row r="41" spans="1:9" x14ac:dyDescent="0.2">
      <c r="A41" s="68">
        <v>3</v>
      </c>
      <c r="B41" s="68"/>
      <c r="C41" s="73" t="s">
        <v>53</v>
      </c>
      <c r="D41" s="73"/>
      <c r="E41" s="9" t="s">
        <v>54</v>
      </c>
      <c r="F41" s="76"/>
      <c r="G41" s="76"/>
      <c r="H41" s="76"/>
    </row>
    <row r="42" spans="1:9" x14ac:dyDescent="0.2">
      <c r="A42" s="68">
        <v>4</v>
      </c>
      <c r="B42" s="68"/>
      <c r="C42" s="73" t="s">
        <v>68</v>
      </c>
      <c r="D42" s="73"/>
      <c r="E42" s="9" t="s">
        <v>69</v>
      </c>
      <c r="F42" s="76"/>
      <c r="G42" s="76"/>
      <c r="H42" s="76"/>
    </row>
    <row r="43" spans="1:9" x14ac:dyDescent="0.2">
      <c r="A43" s="68">
        <v>5</v>
      </c>
      <c r="B43" s="68"/>
      <c r="C43" s="73" t="s">
        <v>66</v>
      </c>
      <c r="D43" s="73"/>
      <c r="E43" s="9" t="s">
        <v>94</v>
      </c>
      <c r="F43" s="76"/>
      <c r="G43" s="76"/>
      <c r="H43" s="76"/>
    </row>
    <row r="44" spans="1:9" x14ac:dyDescent="0.2">
      <c r="A44" s="68">
        <v>6</v>
      </c>
      <c r="B44" s="68"/>
      <c r="C44" s="73" t="s">
        <v>72</v>
      </c>
      <c r="D44" s="73"/>
      <c r="E44" s="9" t="s">
        <v>73</v>
      </c>
      <c r="F44" s="76"/>
      <c r="G44" s="76"/>
      <c r="H44" s="76"/>
    </row>
    <row r="45" spans="1:9" x14ac:dyDescent="0.2">
      <c r="A45" s="69" t="s">
        <v>56</v>
      </c>
      <c r="B45" s="69"/>
      <c r="C45" s="56" t="s">
        <v>57</v>
      </c>
      <c r="D45" s="56" t="s">
        <v>58</v>
      </c>
      <c r="E45" s="56" t="s">
        <v>59</v>
      </c>
      <c r="F45" s="56" t="s">
        <v>60</v>
      </c>
      <c r="G45" s="56" t="s">
        <v>61</v>
      </c>
      <c r="H45" s="56" t="s">
        <v>62</v>
      </c>
    </row>
    <row r="46" spans="1:9" ht="12.75" customHeight="1" x14ac:dyDescent="0.2">
      <c r="A46" s="67">
        <f>$A$9</f>
        <v>44108</v>
      </c>
      <c r="B46" s="68">
        <v>1</v>
      </c>
      <c r="C46" s="57" t="str">
        <f>E39</f>
        <v>BSG</v>
      </c>
      <c r="D46" s="57" t="str">
        <f>E40</f>
        <v>Rudow (2)</v>
      </c>
      <c r="E46" s="58">
        <v>44108</v>
      </c>
      <c r="F46" s="59">
        <v>0.41666666666666669</v>
      </c>
      <c r="G46" s="60">
        <f t="shared" ref="G46:G75" si="3">IF(E46=0," ",WEEKDAY(E46))</f>
        <v>1</v>
      </c>
      <c r="H46" s="56"/>
      <c r="I46" s="61" t="str">
        <f>IF(E46&lt;=A46," ","FEHLER")</f>
        <v xml:space="preserve"> </v>
      </c>
    </row>
    <row r="47" spans="1:9" x14ac:dyDescent="0.2">
      <c r="A47" s="67"/>
      <c r="B47" s="68"/>
      <c r="C47" s="57" t="str">
        <f>E41</f>
        <v>Lichtenrade</v>
      </c>
      <c r="D47" s="57" t="str">
        <f>E42</f>
        <v>Strausberg</v>
      </c>
      <c r="E47" s="58">
        <v>44101</v>
      </c>
      <c r="F47" s="59">
        <v>0.48958333333333331</v>
      </c>
      <c r="G47" s="60">
        <f t="shared" si="3"/>
        <v>1</v>
      </c>
      <c r="H47" s="56"/>
      <c r="I47" s="61" t="str">
        <f>IF(E47&lt;=A46," ","FEHLER")</f>
        <v xml:space="preserve"> </v>
      </c>
    </row>
    <row r="48" spans="1:9" x14ac:dyDescent="0.2">
      <c r="A48" s="67"/>
      <c r="B48" s="68"/>
      <c r="C48" s="57" t="str">
        <f>E43</f>
        <v>Rudow (1)</v>
      </c>
      <c r="D48" s="57" t="str">
        <f>E44</f>
        <v>Zehlendorf</v>
      </c>
      <c r="E48" s="58">
        <v>44108</v>
      </c>
      <c r="F48" s="59">
        <v>0.41666666666666669</v>
      </c>
      <c r="G48" s="60">
        <f t="shared" si="3"/>
        <v>1</v>
      </c>
      <c r="H48" s="56"/>
      <c r="I48" s="61" t="str">
        <f>IF(E48&lt;=A46," ","FEHLER")</f>
        <v xml:space="preserve"> </v>
      </c>
    </row>
    <row r="49" spans="1:9" ht="12.75" customHeight="1" x14ac:dyDescent="0.2">
      <c r="A49" s="67">
        <f>$A$12</f>
        <v>44122</v>
      </c>
      <c r="B49" s="68">
        <v>2</v>
      </c>
      <c r="C49" s="57" t="str">
        <f>E44</f>
        <v>Zehlendorf</v>
      </c>
      <c r="D49" s="57" t="str">
        <f>E39</f>
        <v>BSG</v>
      </c>
      <c r="E49" s="58">
        <v>44115</v>
      </c>
      <c r="F49" s="59">
        <v>0.41666666666666669</v>
      </c>
      <c r="G49" s="60">
        <f t="shared" si="3"/>
        <v>1</v>
      </c>
      <c r="H49" s="56" t="s">
        <v>97</v>
      </c>
      <c r="I49" s="61" t="str">
        <f>IF(E49&lt;=A49," ","FEHLER")</f>
        <v xml:space="preserve"> </v>
      </c>
    </row>
    <row r="50" spans="1:9" x14ac:dyDescent="0.2">
      <c r="A50" s="67"/>
      <c r="B50" s="68"/>
      <c r="C50" s="57" t="str">
        <f>E40</f>
        <v>Rudow (2)</v>
      </c>
      <c r="D50" s="57" t="str">
        <f>E41</f>
        <v>Lichtenrade</v>
      </c>
      <c r="E50" s="58">
        <v>44122</v>
      </c>
      <c r="F50" s="59">
        <v>0.41666666666666669</v>
      </c>
      <c r="G50" s="60">
        <f t="shared" si="3"/>
        <v>1</v>
      </c>
      <c r="H50" s="56"/>
      <c r="I50" s="61" t="str">
        <f>IF(E50&lt;=A49," ","FEHLER")</f>
        <v xml:space="preserve"> </v>
      </c>
    </row>
    <row r="51" spans="1:9" x14ac:dyDescent="0.2">
      <c r="A51" s="67"/>
      <c r="B51" s="68"/>
      <c r="C51" s="57" t="str">
        <f>E42</f>
        <v>Strausberg</v>
      </c>
      <c r="D51" s="57" t="str">
        <f>E43</f>
        <v>Rudow (1)</v>
      </c>
      <c r="E51" s="58">
        <v>44122</v>
      </c>
      <c r="F51" s="59">
        <v>0.41666666666666669</v>
      </c>
      <c r="G51" s="60">
        <f t="shared" si="3"/>
        <v>1</v>
      </c>
      <c r="H51" s="56"/>
      <c r="I51" s="61" t="str">
        <f>IF(E51&lt;=A49," ","FEHLER")</f>
        <v xml:space="preserve"> </v>
      </c>
    </row>
    <row r="52" spans="1:9" ht="12.75" customHeight="1" x14ac:dyDescent="0.2">
      <c r="A52" s="67">
        <f>$A$15</f>
        <v>44136</v>
      </c>
      <c r="B52" s="68">
        <v>3</v>
      </c>
      <c r="C52" s="57" t="str">
        <f>E43</f>
        <v>Rudow (1)</v>
      </c>
      <c r="D52" s="57" t="str">
        <f>E39</f>
        <v>BSG</v>
      </c>
      <c r="E52" s="58">
        <v>44129</v>
      </c>
      <c r="F52" s="59">
        <v>0.41666666666666669</v>
      </c>
      <c r="G52" s="60">
        <f t="shared" si="3"/>
        <v>1</v>
      </c>
      <c r="H52" s="56"/>
      <c r="I52" s="61" t="str">
        <f>IF(E52&lt;=A52," ","FEHLER")</f>
        <v xml:space="preserve"> </v>
      </c>
    </row>
    <row r="53" spans="1:9" x14ac:dyDescent="0.2">
      <c r="A53" s="67"/>
      <c r="B53" s="68"/>
      <c r="C53" s="57" t="str">
        <f>E40</f>
        <v>Rudow (2)</v>
      </c>
      <c r="D53" s="57" t="str">
        <f>E42</f>
        <v>Strausberg</v>
      </c>
      <c r="E53" s="58">
        <v>44129</v>
      </c>
      <c r="F53" s="59">
        <v>0.58333333333333337</v>
      </c>
      <c r="G53" s="60">
        <f t="shared" si="3"/>
        <v>1</v>
      </c>
      <c r="H53" s="56"/>
      <c r="I53" s="61" t="str">
        <f>IF(E53&lt;=A52," ","FEHLER")</f>
        <v xml:space="preserve"> </v>
      </c>
    </row>
    <row r="54" spans="1:9" x14ac:dyDescent="0.2">
      <c r="A54" s="67"/>
      <c r="B54" s="68"/>
      <c r="C54" s="57" t="str">
        <f>E41</f>
        <v>Lichtenrade</v>
      </c>
      <c r="D54" s="57" t="str">
        <f>E44</f>
        <v>Zehlendorf</v>
      </c>
      <c r="E54" s="58">
        <v>44129</v>
      </c>
      <c r="F54" s="59">
        <v>0.48958333333333331</v>
      </c>
      <c r="G54" s="60">
        <f t="shared" si="3"/>
        <v>1</v>
      </c>
      <c r="H54" s="56"/>
      <c r="I54" s="61" t="str">
        <f>IF(E54&lt;=A52," ","FEHLER")</f>
        <v xml:space="preserve"> </v>
      </c>
    </row>
    <row r="55" spans="1:9" ht="12.75" customHeight="1" x14ac:dyDescent="0.2">
      <c r="A55" s="67">
        <f>$A$18</f>
        <v>44157</v>
      </c>
      <c r="B55" s="68">
        <v>4</v>
      </c>
      <c r="C55" s="87" t="str">
        <f>E39</f>
        <v>BSG</v>
      </c>
      <c r="D55" s="87" t="str">
        <f>E42</f>
        <v>Strausberg</v>
      </c>
      <c r="E55" s="88">
        <v>44157</v>
      </c>
      <c r="F55" s="89">
        <v>0.41666666666666669</v>
      </c>
      <c r="G55" s="90">
        <f t="shared" si="3"/>
        <v>1</v>
      </c>
      <c r="H55" s="56"/>
      <c r="I55" s="61" t="str">
        <f>IF(E55&lt;=A55," ","FEHLER")</f>
        <v xml:space="preserve"> </v>
      </c>
    </row>
    <row r="56" spans="1:9" x14ac:dyDescent="0.2">
      <c r="A56" s="67"/>
      <c r="B56" s="68"/>
      <c r="C56" s="87" t="str">
        <f>E44</f>
        <v>Zehlendorf</v>
      </c>
      <c r="D56" s="87" t="str">
        <f>E40</f>
        <v>Rudow (2)</v>
      </c>
      <c r="E56" s="88">
        <v>44143</v>
      </c>
      <c r="F56" s="89">
        <v>0.41666666666666669</v>
      </c>
      <c r="G56" s="90">
        <f t="shared" si="3"/>
        <v>1</v>
      </c>
      <c r="H56" s="64" t="s">
        <v>97</v>
      </c>
      <c r="I56" s="61" t="str">
        <f>IF(E56&lt;=A55," ","FEHLER")</f>
        <v xml:space="preserve"> </v>
      </c>
    </row>
    <row r="57" spans="1:9" x14ac:dyDescent="0.2">
      <c r="A57" s="67"/>
      <c r="B57" s="68"/>
      <c r="C57" s="87" t="str">
        <f>E43</f>
        <v>Rudow (1)</v>
      </c>
      <c r="D57" s="87" t="str">
        <f>E41</f>
        <v>Lichtenrade</v>
      </c>
      <c r="E57" s="88">
        <v>44143</v>
      </c>
      <c r="F57" s="89">
        <v>0.41666666666666669</v>
      </c>
      <c r="G57" s="90">
        <f t="shared" si="3"/>
        <v>1</v>
      </c>
      <c r="H57" s="56"/>
      <c r="I57" s="61" t="str">
        <f>IF(E57&lt;=A55," ","FEHLER")</f>
        <v xml:space="preserve"> </v>
      </c>
    </row>
    <row r="58" spans="1:9" ht="12.75" customHeight="1" x14ac:dyDescent="0.2">
      <c r="A58" s="67">
        <f>$A$21</f>
        <v>44171</v>
      </c>
      <c r="B58" s="68">
        <v>5</v>
      </c>
      <c r="C58" s="87" t="str">
        <f>E41</f>
        <v>Lichtenrade</v>
      </c>
      <c r="D58" s="87" t="str">
        <f>E39</f>
        <v>BSG</v>
      </c>
      <c r="E58" s="88">
        <v>44164</v>
      </c>
      <c r="F58" s="89">
        <v>0.48958333333333331</v>
      </c>
      <c r="G58" s="90">
        <f t="shared" si="3"/>
        <v>1</v>
      </c>
      <c r="H58" s="56"/>
      <c r="I58" s="61" t="str">
        <f>IF(E58&lt;=A58," ","FEHLER")</f>
        <v xml:space="preserve"> </v>
      </c>
    </row>
    <row r="59" spans="1:9" x14ac:dyDescent="0.2">
      <c r="A59" s="67"/>
      <c r="B59" s="68"/>
      <c r="C59" s="87" t="str">
        <f>E40</f>
        <v>Rudow (2)</v>
      </c>
      <c r="D59" s="87" t="str">
        <f>E43</f>
        <v>Rudow (1)</v>
      </c>
      <c r="E59" s="88">
        <v>44164</v>
      </c>
      <c r="F59" s="89">
        <v>0.375</v>
      </c>
      <c r="G59" s="90">
        <f t="shared" si="3"/>
        <v>1</v>
      </c>
      <c r="H59" s="56"/>
      <c r="I59" s="61" t="str">
        <f>IF(E59&lt;=A58," ","FEHLER")</f>
        <v xml:space="preserve"> </v>
      </c>
    </row>
    <row r="60" spans="1:9" x14ac:dyDescent="0.2">
      <c r="A60" s="67"/>
      <c r="B60" s="68"/>
      <c r="C60" s="87" t="str">
        <f>E42</f>
        <v>Strausberg</v>
      </c>
      <c r="D60" s="87" t="str">
        <f>E44</f>
        <v>Zehlendorf</v>
      </c>
      <c r="E60" s="88">
        <v>44164</v>
      </c>
      <c r="F60" s="89">
        <v>0.39583333333333331</v>
      </c>
      <c r="G60" s="90">
        <f t="shared" si="3"/>
        <v>1</v>
      </c>
      <c r="H60" s="56"/>
      <c r="I60" s="61" t="str">
        <f>IF(E60&lt;=A58," ","FEHLER")</f>
        <v xml:space="preserve"> </v>
      </c>
    </row>
    <row r="61" spans="1:9" ht="12.75" customHeight="1" x14ac:dyDescent="0.2">
      <c r="A61" s="67">
        <f>$A$24</f>
        <v>44199</v>
      </c>
      <c r="B61" s="68">
        <v>6</v>
      </c>
      <c r="C61" s="57" t="str">
        <f t="shared" ref="C61:C75" si="4">D46</f>
        <v>Rudow (2)</v>
      </c>
      <c r="D61" s="57" t="str">
        <f t="shared" ref="D61:D75" si="5">C46</f>
        <v>BSG</v>
      </c>
      <c r="E61" s="58">
        <v>44199</v>
      </c>
      <c r="F61" s="59">
        <v>0.41666666666666669</v>
      </c>
      <c r="G61" s="60">
        <f t="shared" si="3"/>
        <v>1</v>
      </c>
      <c r="H61" s="56"/>
      <c r="I61" s="61" t="str">
        <f>IF(E61&lt;=A61," ","FEHLER")</f>
        <v xml:space="preserve"> </v>
      </c>
    </row>
    <row r="62" spans="1:9" x14ac:dyDescent="0.2">
      <c r="A62" s="67"/>
      <c r="B62" s="68"/>
      <c r="C62" s="57" t="str">
        <f t="shared" si="4"/>
        <v>Strausberg</v>
      </c>
      <c r="D62" s="57" t="str">
        <f t="shared" si="5"/>
        <v>Lichtenrade</v>
      </c>
      <c r="E62" s="58">
        <v>44178</v>
      </c>
      <c r="F62" s="59">
        <v>0.41666666666666669</v>
      </c>
      <c r="G62" s="60">
        <f t="shared" si="3"/>
        <v>1</v>
      </c>
      <c r="H62" s="56"/>
      <c r="I62" s="61" t="str">
        <f>IF(E62&lt;=A61," ","FEHLER")</f>
        <v xml:space="preserve"> </v>
      </c>
    </row>
    <row r="63" spans="1:9" x14ac:dyDescent="0.2">
      <c r="A63" s="67"/>
      <c r="B63" s="68"/>
      <c r="C63" s="57" t="str">
        <f t="shared" si="4"/>
        <v>Zehlendorf</v>
      </c>
      <c r="D63" s="57" t="str">
        <f t="shared" si="5"/>
        <v>Rudow (1)</v>
      </c>
      <c r="E63" s="58">
        <v>44178</v>
      </c>
      <c r="F63" s="59">
        <v>0.41666666666666669</v>
      </c>
      <c r="G63" s="60">
        <f t="shared" si="3"/>
        <v>1</v>
      </c>
      <c r="H63" s="64" t="s">
        <v>97</v>
      </c>
      <c r="I63" s="61" t="str">
        <f>IF(E63&lt;=A61," ","FEHLER")</f>
        <v xml:space="preserve"> </v>
      </c>
    </row>
    <row r="64" spans="1:9" ht="12.75" customHeight="1" x14ac:dyDescent="0.2">
      <c r="A64" s="67">
        <f>$A$27</f>
        <v>44213</v>
      </c>
      <c r="B64" s="68">
        <v>7</v>
      </c>
      <c r="C64" s="57" t="str">
        <f t="shared" si="4"/>
        <v>BSG</v>
      </c>
      <c r="D64" s="57" t="str">
        <f t="shared" si="5"/>
        <v>Zehlendorf</v>
      </c>
      <c r="E64" s="58">
        <v>44213</v>
      </c>
      <c r="F64" s="59">
        <v>0.41666666666666669</v>
      </c>
      <c r="G64" s="60">
        <f t="shared" si="3"/>
        <v>1</v>
      </c>
      <c r="H64" s="56"/>
      <c r="I64" s="61" t="str">
        <f>IF(E64&lt;=A64," ","FEHLER")</f>
        <v xml:space="preserve"> </v>
      </c>
    </row>
    <row r="65" spans="1:9" x14ac:dyDescent="0.2">
      <c r="A65" s="67"/>
      <c r="B65" s="68"/>
      <c r="C65" s="57" t="str">
        <f t="shared" si="4"/>
        <v>Lichtenrade</v>
      </c>
      <c r="D65" s="57" t="str">
        <f t="shared" si="5"/>
        <v>Rudow (2)</v>
      </c>
      <c r="E65" s="58">
        <v>44206</v>
      </c>
      <c r="F65" s="59">
        <v>0.41666666666666669</v>
      </c>
      <c r="G65" s="60">
        <f t="shared" si="3"/>
        <v>1</v>
      </c>
      <c r="H65" s="56"/>
      <c r="I65" s="61" t="str">
        <f>IF(E65&lt;=A64," ","FEHLER")</f>
        <v xml:space="preserve"> </v>
      </c>
    </row>
    <row r="66" spans="1:9" x14ac:dyDescent="0.2">
      <c r="A66" s="67"/>
      <c r="B66" s="68"/>
      <c r="C66" s="57" t="str">
        <f t="shared" si="4"/>
        <v>Rudow (1)</v>
      </c>
      <c r="D66" s="57" t="str">
        <f t="shared" si="5"/>
        <v>Strausberg</v>
      </c>
      <c r="E66" s="58">
        <v>44213</v>
      </c>
      <c r="F66" s="59">
        <v>0.41666666666666669</v>
      </c>
      <c r="G66" s="60">
        <f t="shared" si="3"/>
        <v>1</v>
      </c>
      <c r="H66" s="56"/>
      <c r="I66" s="61" t="str">
        <f>IF(E66&lt;=A64," ","FEHLER")</f>
        <v xml:space="preserve"> </v>
      </c>
    </row>
    <row r="67" spans="1:9" ht="12.75" customHeight="1" x14ac:dyDescent="0.2">
      <c r="A67" s="67">
        <f>$A$30</f>
        <v>44234</v>
      </c>
      <c r="B67" s="68">
        <v>8</v>
      </c>
      <c r="C67" s="57" t="str">
        <f t="shared" si="4"/>
        <v>BSG</v>
      </c>
      <c r="D67" s="57" t="str">
        <f t="shared" si="5"/>
        <v>Rudow (1)</v>
      </c>
      <c r="E67" s="58">
        <v>44220</v>
      </c>
      <c r="F67" s="59">
        <v>0.41666666666666669</v>
      </c>
      <c r="G67" s="60">
        <f t="shared" si="3"/>
        <v>1</v>
      </c>
      <c r="H67" s="56"/>
      <c r="I67" s="61" t="str">
        <f>IF(E67&lt;=A67," ","FEHLER")</f>
        <v xml:space="preserve"> </v>
      </c>
    </row>
    <row r="68" spans="1:9" x14ac:dyDescent="0.2">
      <c r="A68" s="67"/>
      <c r="B68" s="68"/>
      <c r="C68" s="57" t="str">
        <f t="shared" si="4"/>
        <v>Strausberg</v>
      </c>
      <c r="D68" s="57" t="str">
        <f t="shared" si="5"/>
        <v>Rudow (2)</v>
      </c>
      <c r="E68" s="58">
        <v>44220</v>
      </c>
      <c r="F68" s="59">
        <v>0.41666666666666669</v>
      </c>
      <c r="G68" s="60">
        <f t="shared" si="3"/>
        <v>1</v>
      </c>
      <c r="H68" s="56"/>
      <c r="I68" s="61" t="str">
        <f>IF(E68&lt;=A67," ","FEHLER")</f>
        <v xml:space="preserve"> </v>
      </c>
    </row>
    <row r="69" spans="1:9" x14ac:dyDescent="0.2">
      <c r="A69" s="67"/>
      <c r="B69" s="68"/>
      <c r="C69" s="57" t="str">
        <f t="shared" si="4"/>
        <v>Zehlendorf</v>
      </c>
      <c r="D69" s="57" t="str">
        <f t="shared" si="5"/>
        <v>Lichtenrade</v>
      </c>
      <c r="E69" s="58">
        <v>44220</v>
      </c>
      <c r="F69" s="59">
        <v>0.41666666666666669</v>
      </c>
      <c r="G69" s="60">
        <f t="shared" si="3"/>
        <v>1</v>
      </c>
      <c r="H69" s="64" t="s">
        <v>97</v>
      </c>
      <c r="I69" s="61" t="str">
        <f>IF(E69&lt;=A67," ","FEHLER")</f>
        <v xml:space="preserve"> </v>
      </c>
    </row>
    <row r="70" spans="1:9" ht="12.75" customHeight="1" x14ac:dyDescent="0.2">
      <c r="A70" s="67">
        <f>$A$33</f>
        <v>44248</v>
      </c>
      <c r="B70" s="68">
        <v>9</v>
      </c>
      <c r="C70" s="57" t="str">
        <f t="shared" si="4"/>
        <v>Strausberg</v>
      </c>
      <c r="D70" s="57" t="str">
        <f t="shared" si="5"/>
        <v>BSG</v>
      </c>
      <c r="E70" s="58">
        <v>44248</v>
      </c>
      <c r="F70" s="59">
        <v>0.41666666666666669</v>
      </c>
      <c r="G70" s="60">
        <f t="shared" si="3"/>
        <v>1</v>
      </c>
      <c r="H70" s="56"/>
      <c r="I70" s="61" t="str">
        <f>IF(E70&lt;=A70," ","FEHLER")</f>
        <v xml:space="preserve"> </v>
      </c>
    </row>
    <row r="71" spans="1:9" x14ac:dyDescent="0.2">
      <c r="A71" s="67"/>
      <c r="B71" s="68"/>
      <c r="C71" s="57" t="str">
        <f t="shared" si="4"/>
        <v>Rudow (2)</v>
      </c>
      <c r="D71" s="57" t="str">
        <f t="shared" si="5"/>
        <v>Zehlendorf</v>
      </c>
      <c r="E71" s="58">
        <v>44248</v>
      </c>
      <c r="F71" s="59">
        <v>0.41666666666666669</v>
      </c>
      <c r="G71" s="60">
        <f t="shared" si="3"/>
        <v>1</v>
      </c>
      <c r="H71" s="56"/>
      <c r="I71" s="61" t="str">
        <f>IF(E71&lt;=A70," ","FEHLER")</f>
        <v xml:space="preserve"> </v>
      </c>
    </row>
    <row r="72" spans="1:9" x14ac:dyDescent="0.2">
      <c r="A72" s="67"/>
      <c r="B72" s="68"/>
      <c r="C72" s="57" t="str">
        <f t="shared" si="4"/>
        <v>Lichtenrade</v>
      </c>
      <c r="D72" s="57" t="str">
        <f t="shared" si="5"/>
        <v>Rudow (1)</v>
      </c>
      <c r="E72" s="58">
        <v>44241</v>
      </c>
      <c r="F72" s="59">
        <v>0.41666666666666669</v>
      </c>
      <c r="G72" s="60">
        <f t="shared" si="3"/>
        <v>1</v>
      </c>
      <c r="H72" s="56"/>
      <c r="I72" s="61" t="str">
        <f>IF(E72&lt;=A70," ","FEHLER")</f>
        <v xml:space="preserve"> </v>
      </c>
    </row>
    <row r="73" spans="1:9" ht="12.75" customHeight="1" x14ac:dyDescent="0.2">
      <c r="A73" s="67">
        <f>$A$36</f>
        <v>44262</v>
      </c>
      <c r="B73" s="68">
        <v>10</v>
      </c>
      <c r="C73" s="57" t="str">
        <f t="shared" si="4"/>
        <v>BSG</v>
      </c>
      <c r="D73" s="57" t="str">
        <f t="shared" si="5"/>
        <v>Lichtenrade</v>
      </c>
      <c r="E73" s="58">
        <v>44255</v>
      </c>
      <c r="F73" s="59">
        <v>0.41666666666666669</v>
      </c>
      <c r="G73" s="60">
        <f t="shared" si="3"/>
        <v>1</v>
      </c>
      <c r="H73" s="56"/>
      <c r="I73" s="61" t="str">
        <f>IF(E73&lt;=A73," ","FEHLER")</f>
        <v xml:space="preserve"> </v>
      </c>
    </row>
    <row r="74" spans="1:9" x14ac:dyDescent="0.2">
      <c r="A74" s="67"/>
      <c r="B74" s="68"/>
      <c r="C74" s="57" t="str">
        <f t="shared" si="4"/>
        <v>Rudow (1)</v>
      </c>
      <c r="D74" s="57" t="str">
        <f t="shared" si="5"/>
        <v>Rudow (2)</v>
      </c>
      <c r="E74" s="58">
        <v>44255</v>
      </c>
      <c r="F74" s="59">
        <v>0.5</v>
      </c>
      <c r="G74" s="60">
        <f t="shared" si="3"/>
        <v>1</v>
      </c>
      <c r="H74" s="56"/>
      <c r="I74" s="61" t="str">
        <f>IF(E74&lt;=A73," ","FEHLER")</f>
        <v xml:space="preserve"> </v>
      </c>
    </row>
    <row r="75" spans="1:9" x14ac:dyDescent="0.2">
      <c r="A75" s="67"/>
      <c r="B75" s="68"/>
      <c r="C75" s="57" t="str">
        <f t="shared" si="4"/>
        <v>Zehlendorf</v>
      </c>
      <c r="D75" s="57" t="str">
        <f t="shared" si="5"/>
        <v>Strausberg</v>
      </c>
      <c r="E75" s="58">
        <v>44255</v>
      </c>
      <c r="F75" s="59">
        <v>0.41666666666666669</v>
      </c>
      <c r="G75" s="60">
        <f t="shared" si="3"/>
        <v>1</v>
      </c>
      <c r="H75" s="64" t="s">
        <v>97</v>
      </c>
      <c r="I75" s="61" t="str">
        <f>IF(E75&lt;=A73," ","FEHLER")</f>
        <v xml:space="preserve"> </v>
      </c>
    </row>
    <row r="76" spans="1:9" ht="12.75" customHeight="1" x14ac:dyDescent="0.2">
      <c r="A76" s="68">
        <v>1</v>
      </c>
      <c r="B76" s="68"/>
      <c r="C76" s="70" t="s">
        <v>74</v>
      </c>
      <c r="D76" s="71"/>
      <c r="E76" s="9" t="s">
        <v>74</v>
      </c>
      <c r="F76" s="77" t="s">
        <v>75</v>
      </c>
      <c r="G76" s="78"/>
      <c r="H76" s="79"/>
    </row>
    <row r="77" spans="1:9" ht="12.75" customHeight="1" x14ac:dyDescent="0.2">
      <c r="A77" s="68">
        <v>2</v>
      </c>
      <c r="B77" s="68"/>
      <c r="C77" s="72" t="s">
        <v>66</v>
      </c>
      <c r="D77" s="73"/>
      <c r="E77" s="9" t="s">
        <v>67</v>
      </c>
      <c r="F77" s="80"/>
      <c r="G77" s="81"/>
      <c r="H77" s="82"/>
    </row>
    <row r="78" spans="1:9" ht="12.75" customHeight="1" x14ac:dyDescent="0.2">
      <c r="A78" s="68">
        <v>3</v>
      </c>
      <c r="B78" s="68"/>
      <c r="C78" s="72" t="s">
        <v>70</v>
      </c>
      <c r="D78" s="73"/>
      <c r="E78" s="9" t="s">
        <v>71</v>
      </c>
      <c r="F78" s="80"/>
      <c r="G78" s="81"/>
      <c r="H78" s="82"/>
    </row>
    <row r="79" spans="1:9" ht="12.75" customHeight="1" x14ac:dyDescent="0.2">
      <c r="A79" s="68">
        <v>4</v>
      </c>
      <c r="B79" s="68"/>
      <c r="C79" s="72" t="s">
        <v>53</v>
      </c>
      <c r="D79" s="73"/>
      <c r="E79" s="9" t="s">
        <v>54</v>
      </c>
      <c r="F79" s="80"/>
      <c r="G79" s="81"/>
      <c r="H79" s="82"/>
    </row>
    <row r="80" spans="1:9" ht="12.75" customHeight="1" x14ac:dyDescent="0.2">
      <c r="A80" s="68">
        <v>5</v>
      </c>
      <c r="B80" s="68"/>
      <c r="C80" s="72" t="s">
        <v>74</v>
      </c>
      <c r="D80" s="73"/>
      <c r="E80" s="9" t="s">
        <v>74</v>
      </c>
      <c r="F80" s="80"/>
      <c r="G80" s="81"/>
      <c r="H80" s="82"/>
    </row>
    <row r="81" spans="1:9" ht="12.75" customHeight="1" x14ac:dyDescent="0.2">
      <c r="A81" s="68">
        <v>6</v>
      </c>
      <c r="B81" s="68"/>
      <c r="C81" s="74" t="s">
        <v>74</v>
      </c>
      <c r="D81" s="75"/>
      <c r="E81" s="9" t="s">
        <v>74</v>
      </c>
      <c r="F81" s="83"/>
      <c r="G81" s="84"/>
      <c r="H81" s="85"/>
    </row>
    <row r="82" spans="1:9" x14ac:dyDescent="0.2">
      <c r="A82" s="69" t="s">
        <v>56</v>
      </c>
      <c r="B82" s="69"/>
      <c r="C82" s="56" t="s">
        <v>57</v>
      </c>
      <c r="D82" s="56" t="s">
        <v>58</v>
      </c>
      <c r="E82" s="56" t="s">
        <v>59</v>
      </c>
      <c r="F82" s="56" t="s">
        <v>60</v>
      </c>
      <c r="G82" s="56" t="s">
        <v>61</v>
      </c>
      <c r="H82" s="56" t="s">
        <v>62</v>
      </c>
    </row>
    <row r="83" spans="1:9" ht="12.75" customHeight="1" x14ac:dyDescent="0.2">
      <c r="A83" s="67">
        <f>$A$9</f>
        <v>44108</v>
      </c>
      <c r="B83" s="68">
        <v>1</v>
      </c>
      <c r="C83" s="57" t="str">
        <f>E76</f>
        <v xml:space="preserve"> </v>
      </c>
      <c r="D83" s="57" t="str">
        <f>E77</f>
        <v>Rudow</v>
      </c>
      <c r="E83" s="58"/>
      <c r="F83" s="59"/>
      <c r="G83" s="60" t="str">
        <f t="shared" ref="G83:G112" si="6">IF(E83=0," ",WEEKDAY(E83))</f>
        <v xml:space="preserve"> </v>
      </c>
      <c r="H83" s="56"/>
      <c r="I83" s="61" t="str">
        <f>IF(E83&lt;=A83," ","FEHLER")</f>
        <v xml:space="preserve"> </v>
      </c>
    </row>
    <row r="84" spans="1:9" x14ac:dyDescent="0.2">
      <c r="A84" s="67"/>
      <c r="B84" s="68"/>
      <c r="C84" s="57" t="str">
        <f>E78</f>
        <v>KKS Berlin</v>
      </c>
      <c r="D84" s="57" t="str">
        <f>E79</f>
        <v>Lichtenrade</v>
      </c>
      <c r="E84" s="58">
        <v>44108</v>
      </c>
      <c r="F84" s="59">
        <v>0.41666666666666669</v>
      </c>
      <c r="G84" s="60">
        <f t="shared" si="6"/>
        <v>1</v>
      </c>
      <c r="H84" s="56"/>
      <c r="I84" s="61" t="str">
        <f>IF(E84&lt;=A83," ","FEHLER")</f>
        <v xml:space="preserve"> </v>
      </c>
    </row>
    <row r="85" spans="1:9" x14ac:dyDescent="0.2">
      <c r="A85" s="67"/>
      <c r="B85" s="68"/>
      <c r="C85" s="57" t="str">
        <f>E80</f>
        <v xml:space="preserve"> </v>
      </c>
      <c r="D85" s="57" t="str">
        <f>E81</f>
        <v xml:space="preserve"> </v>
      </c>
      <c r="E85" s="58"/>
      <c r="F85" s="59"/>
      <c r="G85" s="60" t="str">
        <f t="shared" si="6"/>
        <v xml:space="preserve"> </v>
      </c>
      <c r="H85" s="56"/>
      <c r="I85" s="61" t="str">
        <f>IF(E85&lt;=A83," ","FEHLER")</f>
        <v xml:space="preserve"> </v>
      </c>
    </row>
    <row r="86" spans="1:9" ht="12.75" customHeight="1" x14ac:dyDescent="0.2">
      <c r="A86" s="67">
        <f>$A$12</f>
        <v>44122</v>
      </c>
      <c r="B86" s="68">
        <v>2</v>
      </c>
      <c r="C86" s="57" t="str">
        <f>E81</f>
        <v xml:space="preserve"> </v>
      </c>
      <c r="D86" s="57" t="str">
        <f>E76</f>
        <v xml:space="preserve"> </v>
      </c>
      <c r="E86" s="58"/>
      <c r="F86" s="59"/>
      <c r="G86" s="60" t="str">
        <f t="shared" si="6"/>
        <v xml:space="preserve"> </v>
      </c>
      <c r="H86" s="56"/>
      <c r="I86" s="61" t="str">
        <f>IF(E86&lt;=A86," ","FEHLER")</f>
        <v xml:space="preserve"> </v>
      </c>
    </row>
    <row r="87" spans="1:9" x14ac:dyDescent="0.2">
      <c r="A87" s="67"/>
      <c r="B87" s="68"/>
      <c r="C87" s="57" t="str">
        <f>E77</f>
        <v>Rudow</v>
      </c>
      <c r="D87" s="57" t="str">
        <f>E78</f>
        <v>KKS Berlin</v>
      </c>
      <c r="E87" s="58">
        <v>44122</v>
      </c>
      <c r="F87" s="59">
        <v>0.5</v>
      </c>
      <c r="G87" s="60">
        <f t="shared" si="6"/>
        <v>1</v>
      </c>
      <c r="H87" s="56"/>
      <c r="I87" s="61" t="str">
        <f>IF(E87&lt;=A86," ","FEHLER")</f>
        <v xml:space="preserve"> </v>
      </c>
    </row>
    <row r="88" spans="1:9" x14ac:dyDescent="0.2">
      <c r="A88" s="67"/>
      <c r="B88" s="68"/>
      <c r="C88" s="57" t="str">
        <f>E79</f>
        <v>Lichtenrade</v>
      </c>
      <c r="D88" s="57" t="str">
        <f>E80</f>
        <v xml:space="preserve"> </v>
      </c>
      <c r="E88" s="58"/>
      <c r="F88" s="59"/>
      <c r="G88" s="60" t="str">
        <f t="shared" si="6"/>
        <v xml:space="preserve"> </v>
      </c>
      <c r="H88" s="56"/>
      <c r="I88" s="61" t="str">
        <f>IF(E88&lt;=A86," ","FEHLER")</f>
        <v xml:space="preserve"> </v>
      </c>
    </row>
    <row r="89" spans="1:9" ht="12.75" customHeight="1" x14ac:dyDescent="0.2">
      <c r="A89" s="67">
        <f>$A$15</f>
        <v>44136</v>
      </c>
      <c r="B89" s="68">
        <v>3</v>
      </c>
      <c r="C89" s="57" t="str">
        <f>E80</f>
        <v xml:space="preserve"> </v>
      </c>
      <c r="D89" s="57" t="str">
        <f>E76</f>
        <v xml:space="preserve"> </v>
      </c>
      <c r="E89" s="58"/>
      <c r="F89" s="59"/>
      <c r="G89" s="60" t="str">
        <f t="shared" si="6"/>
        <v xml:space="preserve"> </v>
      </c>
      <c r="H89" s="56"/>
      <c r="I89" s="61" t="str">
        <f>IF(E89&lt;=A89," ","FEHLER")</f>
        <v xml:space="preserve"> </v>
      </c>
    </row>
    <row r="90" spans="1:9" x14ac:dyDescent="0.2">
      <c r="A90" s="67"/>
      <c r="B90" s="68"/>
      <c r="C90" s="57" t="str">
        <f>E77</f>
        <v>Rudow</v>
      </c>
      <c r="D90" s="57" t="str">
        <f>E79</f>
        <v>Lichtenrade</v>
      </c>
      <c r="E90" s="58">
        <v>44136</v>
      </c>
      <c r="F90" s="59">
        <v>0.375</v>
      </c>
      <c r="G90" s="60">
        <f t="shared" si="6"/>
        <v>1</v>
      </c>
      <c r="H90" s="56"/>
      <c r="I90" s="61" t="str">
        <f>IF(E90&lt;=A89," ","FEHLER")</f>
        <v xml:space="preserve"> </v>
      </c>
    </row>
    <row r="91" spans="1:9" x14ac:dyDescent="0.2">
      <c r="A91" s="67"/>
      <c r="B91" s="68"/>
      <c r="C91" s="57" t="str">
        <f>E78</f>
        <v>KKS Berlin</v>
      </c>
      <c r="D91" s="57" t="str">
        <f>E81</f>
        <v xml:space="preserve"> </v>
      </c>
      <c r="E91" s="58"/>
      <c r="F91" s="59"/>
      <c r="G91" s="60" t="str">
        <f t="shared" si="6"/>
        <v xml:space="preserve"> </v>
      </c>
      <c r="H91" s="56"/>
      <c r="I91" s="61" t="str">
        <f>IF(E91&lt;=A89," ","FEHLER")</f>
        <v xml:space="preserve"> </v>
      </c>
    </row>
    <row r="92" spans="1:9" ht="12.75" customHeight="1" x14ac:dyDescent="0.2">
      <c r="A92" s="67">
        <f>$A$18</f>
        <v>44157</v>
      </c>
      <c r="B92" s="68">
        <v>4</v>
      </c>
      <c r="C92" s="57" t="str">
        <f>E76</f>
        <v xml:space="preserve"> </v>
      </c>
      <c r="D92" s="57" t="str">
        <f>E79</f>
        <v>Lichtenrade</v>
      </c>
      <c r="E92" s="58"/>
      <c r="F92" s="59"/>
      <c r="G92" s="60" t="str">
        <f t="shared" si="6"/>
        <v xml:space="preserve"> </v>
      </c>
      <c r="H92" s="56"/>
      <c r="I92" s="61" t="str">
        <f>IF(E92&lt;=A92," ","FEHLER")</f>
        <v xml:space="preserve"> </v>
      </c>
    </row>
    <row r="93" spans="1:9" x14ac:dyDescent="0.2">
      <c r="A93" s="67"/>
      <c r="B93" s="68"/>
      <c r="C93" s="57" t="str">
        <f>E81</f>
        <v xml:space="preserve"> </v>
      </c>
      <c r="D93" s="57" t="str">
        <f>E77</f>
        <v>Rudow</v>
      </c>
      <c r="E93" s="58"/>
      <c r="F93" s="59"/>
      <c r="G93" s="60" t="str">
        <f t="shared" si="6"/>
        <v xml:space="preserve"> </v>
      </c>
      <c r="H93" s="56"/>
      <c r="I93" s="61" t="str">
        <f>IF(E93&lt;=A92," ","FEHLER")</f>
        <v xml:space="preserve"> </v>
      </c>
    </row>
    <row r="94" spans="1:9" x14ac:dyDescent="0.2">
      <c r="A94" s="67"/>
      <c r="B94" s="68"/>
      <c r="C94" s="57" t="str">
        <f>E80</f>
        <v xml:space="preserve"> </v>
      </c>
      <c r="D94" s="57" t="str">
        <f>E78</f>
        <v>KKS Berlin</v>
      </c>
      <c r="E94" s="58"/>
      <c r="F94" s="59"/>
      <c r="G94" s="60" t="str">
        <f t="shared" si="6"/>
        <v xml:space="preserve"> </v>
      </c>
      <c r="H94" s="56"/>
      <c r="I94" s="61" t="str">
        <f>IF(E94&lt;=A92," ","FEHLER")</f>
        <v xml:space="preserve"> </v>
      </c>
    </row>
    <row r="95" spans="1:9" ht="12.75" customHeight="1" x14ac:dyDescent="0.2">
      <c r="A95" s="67">
        <f>$A$21</f>
        <v>44171</v>
      </c>
      <c r="B95" s="68">
        <v>5</v>
      </c>
      <c r="C95" s="57" t="str">
        <f>E78</f>
        <v>KKS Berlin</v>
      </c>
      <c r="D95" s="57" t="str">
        <f>E76</f>
        <v xml:space="preserve"> </v>
      </c>
      <c r="E95" s="58"/>
      <c r="F95" s="59"/>
      <c r="G95" s="60" t="str">
        <f t="shared" si="6"/>
        <v xml:space="preserve"> </v>
      </c>
      <c r="H95" s="56"/>
      <c r="I95" s="61" t="str">
        <f>IF(E95&lt;=A95," ","FEHLER")</f>
        <v xml:space="preserve"> </v>
      </c>
    </row>
    <row r="96" spans="1:9" x14ac:dyDescent="0.2">
      <c r="A96" s="67"/>
      <c r="B96" s="68"/>
      <c r="C96" s="57" t="str">
        <f>E77</f>
        <v>Rudow</v>
      </c>
      <c r="D96" s="57" t="str">
        <f>E80</f>
        <v xml:space="preserve"> </v>
      </c>
      <c r="E96" s="58"/>
      <c r="F96" s="59"/>
      <c r="G96" s="60" t="str">
        <f t="shared" si="6"/>
        <v xml:space="preserve"> </v>
      </c>
      <c r="H96" s="56"/>
      <c r="I96" s="61" t="str">
        <f>IF(E96&lt;=A95," ","FEHLER")</f>
        <v xml:space="preserve"> </v>
      </c>
    </row>
    <row r="97" spans="1:9" x14ac:dyDescent="0.2">
      <c r="A97" s="67"/>
      <c r="B97" s="68"/>
      <c r="C97" s="57" t="str">
        <f>E79</f>
        <v>Lichtenrade</v>
      </c>
      <c r="D97" s="57" t="str">
        <f>E81</f>
        <v xml:space="preserve"> </v>
      </c>
      <c r="E97" s="58"/>
      <c r="F97" s="59"/>
      <c r="G97" s="60" t="str">
        <f t="shared" si="6"/>
        <v xml:space="preserve"> </v>
      </c>
      <c r="H97" s="56"/>
      <c r="I97" s="61" t="str">
        <f>IF(E97&lt;=A95," ","FEHLER")</f>
        <v xml:space="preserve"> </v>
      </c>
    </row>
    <row r="98" spans="1:9" ht="12.75" customHeight="1" x14ac:dyDescent="0.2">
      <c r="A98" s="67">
        <f>$A$24</f>
        <v>44199</v>
      </c>
      <c r="B98" s="68">
        <v>6</v>
      </c>
      <c r="C98" s="57" t="str">
        <f t="shared" ref="C98:C112" si="7">D83</f>
        <v>Rudow</v>
      </c>
      <c r="D98" s="57" t="str">
        <f t="shared" ref="D98:D112" si="8">C83</f>
        <v xml:space="preserve"> </v>
      </c>
      <c r="E98" s="58"/>
      <c r="F98" s="59"/>
      <c r="G98" s="60" t="str">
        <f t="shared" si="6"/>
        <v xml:space="preserve"> </v>
      </c>
      <c r="H98" s="56"/>
      <c r="I98" s="61" t="str">
        <f>IF(E98&lt;=A98," ","FEHLER")</f>
        <v xml:space="preserve"> </v>
      </c>
    </row>
    <row r="99" spans="1:9" x14ac:dyDescent="0.2">
      <c r="A99" s="67"/>
      <c r="B99" s="68"/>
      <c r="C99" s="57" t="str">
        <f t="shared" si="7"/>
        <v>Lichtenrade</v>
      </c>
      <c r="D99" s="57" t="str">
        <f t="shared" si="8"/>
        <v>KKS Berlin</v>
      </c>
      <c r="E99" s="58">
        <v>44178</v>
      </c>
      <c r="F99" s="59">
        <v>0.41666666666666669</v>
      </c>
      <c r="G99" s="60">
        <f t="shared" si="6"/>
        <v>1</v>
      </c>
      <c r="H99" s="56"/>
      <c r="I99" s="61" t="str">
        <f>IF(E99&lt;=A98," ","FEHLER")</f>
        <v xml:space="preserve"> </v>
      </c>
    </row>
    <row r="100" spans="1:9" x14ac:dyDescent="0.2">
      <c r="A100" s="67"/>
      <c r="B100" s="68"/>
      <c r="C100" s="57" t="str">
        <f t="shared" si="7"/>
        <v xml:space="preserve"> </v>
      </c>
      <c r="D100" s="57" t="str">
        <f t="shared" si="8"/>
        <v xml:space="preserve"> </v>
      </c>
      <c r="E100" s="58"/>
      <c r="F100" s="59"/>
      <c r="G100" s="60" t="str">
        <f t="shared" si="6"/>
        <v xml:space="preserve"> </v>
      </c>
      <c r="H100" s="56"/>
      <c r="I100" s="61" t="str">
        <f>IF(E100&lt;=A98," ","FEHLER")</f>
        <v xml:space="preserve"> </v>
      </c>
    </row>
    <row r="101" spans="1:9" ht="12.75" customHeight="1" x14ac:dyDescent="0.2">
      <c r="A101" s="67">
        <f>$A$27</f>
        <v>44213</v>
      </c>
      <c r="B101" s="68">
        <v>7</v>
      </c>
      <c r="C101" s="57" t="str">
        <f t="shared" si="7"/>
        <v xml:space="preserve"> </v>
      </c>
      <c r="D101" s="57" t="str">
        <f t="shared" si="8"/>
        <v xml:space="preserve"> </v>
      </c>
      <c r="E101" s="58"/>
      <c r="F101" s="59"/>
      <c r="G101" s="60" t="str">
        <f t="shared" si="6"/>
        <v xml:space="preserve"> </v>
      </c>
      <c r="H101" s="56"/>
      <c r="I101" s="61" t="str">
        <f>IF(E101&lt;=A101," ","FEHLER")</f>
        <v xml:space="preserve"> </v>
      </c>
    </row>
    <row r="102" spans="1:9" x14ac:dyDescent="0.2">
      <c r="A102" s="67"/>
      <c r="B102" s="68"/>
      <c r="C102" s="57" t="str">
        <f t="shared" si="7"/>
        <v>KKS Berlin</v>
      </c>
      <c r="D102" s="57" t="str">
        <f t="shared" si="8"/>
        <v>Rudow</v>
      </c>
      <c r="E102" s="58">
        <v>44206</v>
      </c>
      <c r="F102" s="59">
        <v>0.41666666666666669</v>
      </c>
      <c r="G102" s="60">
        <f t="shared" si="6"/>
        <v>1</v>
      </c>
      <c r="H102" s="56"/>
      <c r="I102" s="61" t="str">
        <f>IF(E102&lt;=A101," ","FEHLER")</f>
        <v xml:space="preserve"> </v>
      </c>
    </row>
    <row r="103" spans="1:9" x14ac:dyDescent="0.2">
      <c r="A103" s="67"/>
      <c r="B103" s="68"/>
      <c r="C103" s="57" t="str">
        <f t="shared" si="7"/>
        <v xml:space="preserve"> </v>
      </c>
      <c r="D103" s="57" t="str">
        <f t="shared" si="8"/>
        <v>Lichtenrade</v>
      </c>
      <c r="E103" s="58"/>
      <c r="F103" s="59"/>
      <c r="G103" s="60" t="str">
        <f t="shared" si="6"/>
        <v xml:space="preserve"> </v>
      </c>
      <c r="H103" s="56"/>
      <c r="I103" s="61" t="str">
        <f>IF(E103&lt;=A101," ","FEHLER")</f>
        <v xml:space="preserve"> </v>
      </c>
    </row>
    <row r="104" spans="1:9" ht="12.75" customHeight="1" x14ac:dyDescent="0.2">
      <c r="A104" s="67">
        <f>$A$30</f>
        <v>44234</v>
      </c>
      <c r="B104" s="68">
        <v>8</v>
      </c>
      <c r="C104" s="57" t="str">
        <f t="shared" si="7"/>
        <v xml:space="preserve"> </v>
      </c>
      <c r="D104" s="57" t="str">
        <f t="shared" si="8"/>
        <v xml:space="preserve"> </v>
      </c>
      <c r="E104" s="58"/>
      <c r="F104" s="59"/>
      <c r="G104" s="60" t="str">
        <f t="shared" si="6"/>
        <v xml:space="preserve"> </v>
      </c>
      <c r="H104" s="56"/>
      <c r="I104" s="61" t="str">
        <f>IF(E104&lt;=A104," ","FEHLER")</f>
        <v xml:space="preserve"> </v>
      </c>
    </row>
    <row r="105" spans="1:9" x14ac:dyDescent="0.2">
      <c r="A105" s="67"/>
      <c r="B105" s="68"/>
      <c r="C105" s="57" t="str">
        <f t="shared" si="7"/>
        <v>Lichtenrade</v>
      </c>
      <c r="D105" s="57" t="str">
        <f t="shared" si="8"/>
        <v>Rudow</v>
      </c>
      <c r="E105" s="58">
        <v>44220</v>
      </c>
      <c r="F105" s="59">
        <v>0.41666666666666669</v>
      </c>
      <c r="G105" s="60">
        <f t="shared" si="6"/>
        <v>1</v>
      </c>
      <c r="H105" s="56"/>
      <c r="I105" s="61" t="str">
        <f>IF(E105&lt;=A104," ","FEHLER")</f>
        <v xml:space="preserve"> </v>
      </c>
    </row>
    <row r="106" spans="1:9" x14ac:dyDescent="0.2">
      <c r="A106" s="67"/>
      <c r="B106" s="68"/>
      <c r="C106" s="57" t="str">
        <f t="shared" si="7"/>
        <v xml:space="preserve"> </v>
      </c>
      <c r="D106" s="57" t="str">
        <f t="shared" si="8"/>
        <v>KKS Berlin</v>
      </c>
      <c r="E106" s="58"/>
      <c r="F106" s="59"/>
      <c r="G106" s="60" t="str">
        <f t="shared" si="6"/>
        <v xml:space="preserve"> </v>
      </c>
      <c r="H106" s="56"/>
      <c r="I106" s="61" t="str">
        <f>IF(E106&lt;=A104," ","FEHLER")</f>
        <v xml:space="preserve"> </v>
      </c>
    </row>
    <row r="107" spans="1:9" ht="12.75" customHeight="1" x14ac:dyDescent="0.2">
      <c r="A107" s="67">
        <f>$A$33</f>
        <v>44248</v>
      </c>
      <c r="B107" s="68">
        <v>9</v>
      </c>
      <c r="C107" s="57" t="str">
        <f t="shared" si="7"/>
        <v>Lichtenrade</v>
      </c>
      <c r="D107" s="57" t="str">
        <f t="shared" si="8"/>
        <v xml:space="preserve"> </v>
      </c>
      <c r="E107" s="58"/>
      <c r="F107" s="59"/>
      <c r="G107" s="60" t="str">
        <f t="shared" si="6"/>
        <v xml:space="preserve"> </v>
      </c>
      <c r="H107" s="56"/>
      <c r="I107" s="61" t="str">
        <f>IF(E107&lt;=A107," ","FEHLER")</f>
        <v xml:space="preserve"> </v>
      </c>
    </row>
    <row r="108" spans="1:9" x14ac:dyDescent="0.2">
      <c r="A108" s="67"/>
      <c r="B108" s="68"/>
      <c r="C108" s="57" t="str">
        <f t="shared" si="7"/>
        <v>Rudow</v>
      </c>
      <c r="D108" s="57" t="str">
        <f t="shared" si="8"/>
        <v xml:space="preserve"> </v>
      </c>
      <c r="E108" s="58"/>
      <c r="F108" s="59"/>
      <c r="G108" s="60" t="str">
        <f t="shared" si="6"/>
        <v xml:space="preserve"> </v>
      </c>
      <c r="H108" s="56"/>
      <c r="I108" s="61" t="str">
        <f>IF(E108&lt;=A107," ","FEHLER")</f>
        <v xml:space="preserve"> </v>
      </c>
    </row>
    <row r="109" spans="1:9" x14ac:dyDescent="0.2">
      <c r="A109" s="67"/>
      <c r="B109" s="68"/>
      <c r="C109" s="57" t="str">
        <f t="shared" si="7"/>
        <v>KKS Berlin</v>
      </c>
      <c r="D109" s="57" t="str">
        <f t="shared" si="8"/>
        <v xml:space="preserve"> </v>
      </c>
      <c r="E109" s="58"/>
      <c r="F109" s="59"/>
      <c r="G109" s="60" t="str">
        <f t="shared" si="6"/>
        <v xml:space="preserve"> </v>
      </c>
      <c r="H109" s="56"/>
      <c r="I109" s="61" t="str">
        <f>IF(E109&lt;=A107," ","FEHLER")</f>
        <v xml:space="preserve"> </v>
      </c>
    </row>
    <row r="110" spans="1:9" ht="12.75" customHeight="1" x14ac:dyDescent="0.2">
      <c r="A110" s="67">
        <f>$A$36</f>
        <v>44262</v>
      </c>
      <c r="B110" s="68">
        <v>10</v>
      </c>
      <c r="C110" s="57" t="str">
        <f t="shared" si="7"/>
        <v xml:space="preserve"> </v>
      </c>
      <c r="D110" s="57" t="str">
        <f t="shared" si="8"/>
        <v>KKS Berlin</v>
      </c>
      <c r="E110" s="58"/>
      <c r="F110" s="59"/>
      <c r="G110" s="60" t="str">
        <f t="shared" si="6"/>
        <v xml:space="preserve"> </v>
      </c>
      <c r="H110" s="56"/>
      <c r="I110" s="61" t="str">
        <f>IF(E110&lt;=A110," ","FEHLER")</f>
        <v xml:space="preserve"> </v>
      </c>
    </row>
    <row r="111" spans="1:9" x14ac:dyDescent="0.2">
      <c r="A111" s="67"/>
      <c r="B111" s="68"/>
      <c r="C111" s="57" t="str">
        <f t="shared" si="7"/>
        <v xml:space="preserve"> </v>
      </c>
      <c r="D111" s="57" t="str">
        <f t="shared" si="8"/>
        <v>Rudow</v>
      </c>
      <c r="E111" s="58"/>
      <c r="F111" s="59"/>
      <c r="G111" s="60" t="str">
        <f t="shared" si="6"/>
        <v xml:space="preserve"> </v>
      </c>
      <c r="H111" s="56"/>
      <c r="I111" s="61" t="str">
        <f>IF(E111&lt;=A110," ","FEHLER")</f>
        <v xml:space="preserve"> </v>
      </c>
    </row>
    <row r="112" spans="1:9" x14ac:dyDescent="0.2">
      <c r="A112" s="67"/>
      <c r="B112" s="68"/>
      <c r="C112" s="57" t="str">
        <f t="shared" si="7"/>
        <v xml:space="preserve"> </v>
      </c>
      <c r="D112" s="57" t="str">
        <f t="shared" si="8"/>
        <v>Lichtenrade</v>
      </c>
      <c r="E112" s="58"/>
      <c r="F112" s="59"/>
      <c r="G112" s="60" t="str">
        <f t="shared" si="6"/>
        <v xml:space="preserve"> </v>
      </c>
      <c r="H112" s="56"/>
      <c r="I112" s="61" t="str">
        <f>IF(E112&lt;=A110," ","FEHLER")</f>
        <v xml:space="preserve"> </v>
      </c>
    </row>
    <row r="113" spans="1:9" x14ac:dyDescent="0.2">
      <c r="A113" s="68">
        <v>1</v>
      </c>
      <c r="B113" s="68"/>
      <c r="C113" s="70" t="s">
        <v>55</v>
      </c>
      <c r="D113" s="71"/>
      <c r="E113" s="9" t="s">
        <v>55</v>
      </c>
      <c r="F113" s="77" t="s">
        <v>92</v>
      </c>
      <c r="G113" s="78"/>
      <c r="H113" s="79"/>
      <c r="I113" s="61"/>
    </row>
    <row r="114" spans="1:9" x14ac:dyDescent="0.2">
      <c r="A114" s="68">
        <v>2</v>
      </c>
      <c r="B114" s="68"/>
      <c r="C114" s="72" t="s">
        <v>74</v>
      </c>
      <c r="D114" s="73"/>
      <c r="E114" s="9" t="s">
        <v>74</v>
      </c>
      <c r="F114" s="80"/>
      <c r="G114" s="81"/>
      <c r="H114" s="82"/>
      <c r="I114" s="61"/>
    </row>
    <row r="115" spans="1:9" x14ac:dyDescent="0.2">
      <c r="A115" s="68">
        <v>3</v>
      </c>
      <c r="B115" s="68"/>
      <c r="C115" s="72" t="s">
        <v>68</v>
      </c>
      <c r="D115" s="73"/>
      <c r="E115" s="9" t="s">
        <v>69</v>
      </c>
      <c r="F115" s="80"/>
      <c r="G115" s="81"/>
      <c r="H115" s="82"/>
      <c r="I115" s="61"/>
    </row>
    <row r="116" spans="1:9" x14ac:dyDescent="0.2">
      <c r="A116" s="68">
        <v>4</v>
      </c>
      <c r="B116" s="68"/>
      <c r="C116" s="72" t="s">
        <v>95</v>
      </c>
      <c r="D116" s="73"/>
      <c r="E116" s="9" t="s">
        <v>52</v>
      </c>
      <c r="F116" s="80"/>
      <c r="G116" s="81"/>
      <c r="H116" s="82"/>
      <c r="I116" s="61"/>
    </row>
    <row r="117" spans="1:9" x14ac:dyDescent="0.2">
      <c r="A117" s="68">
        <v>5</v>
      </c>
      <c r="B117" s="68"/>
      <c r="C117" s="72" t="s">
        <v>74</v>
      </c>
      <c r="D117" s="73"/>
      <c r="E117" s="9" t="s">
        <v>74</v>
      </c>
      <c r="F117" s="80"/>
      <c r="G117" s="81"/>
      <c r="H117" s="82"/>
      <c r="I117" s="61"/>
    </row>
    <row r="118" spans="1:9" x14ac:dyDescent="0.2">
      <c r="A118" s="68">
        <v>6</v>
      </c>
      <c r="B118" s="68"/>
      <c r="C118" s="74" t="s">
        <v>74</v>
      </c>
      <c r="D118" s="75"/>
      <c r="E118" s="9" t="s">
        <v>74</v>
      </c>
      <c r="F118" s="83"/>
      <c r="G118" s="84"/>
      <c r="H118" s="85"/>
      <c r="I118" s="61"/>
    </row>
    <row r="119" spans="1:9" x14ac:dyDescent="0.2">
      <c r="A119" s="69" t="s">
        <v>56</v>
      </c>
      <c r="B119" s="69"/>
      <c r="C119" s="56" t="s">
        <v>57</v>
      </c>
      <c r="D119" s="56" t="s">
        <v>58</v>
      </c>
      <c r="E119" s="56" t="s">
        <v>59</v>
      </c>
      <c r="F119" s="56" t="s">
        <v>60</v>
      </c>
      <c r="G119" s="56" t="s">
        <v>61</v>
      </c>
      <c r="H119" s="56" t="s">
        <v>62</v>
      </c>
      <c r="I119" s="61"/>
    </row>
    <row r="120" spans="1:9" x14ac:dyDescent="0.2">
      <c r="A120" s="67">
        <f>$A$9</f>
        <v>44108</v>
      </c>
      <c r="B120" s="68">
        <v>1</v>
      </c>
      <c r="C120" s="66" t="str">
        <f>E113</f>
        <v>DJK Spandau</v>
      </c>
      <c r="D120" s="66" t="str">
        <f>E114</f>
        <v xml:space="preserve"> </v>
      </c>
      <c r="E120" s="58"/>
      <c r="F120" s="59"/>
      <c r="G120" s="60" t="str">
        <f t="shared" ref="G120:G149" si="9">IF(E120=0," ",WEEKDAY(E120))</f>
        <v xml:space="preserve"> </v>
      </c>
      <c r="H120" s="56"/>
      <c r="I120" s="61" t="str">
        <f>IF(E120&lt;=A120," ","FEHLER")</f>
        <v xml:space="preserve"> </v>
      </c>
    </row>
    <row r="121" spans="1:9" x14ac:dyDescent="0.2">
      <c r="A121" s="67"/>
      <c r="B121" s="68"/>
      <c r="C121" s="66" t="str">
        <f>E115</f>
        <v>Strausberg</v>
      </c>
      <c r="D121" s="66" t="str">
        <f>E116</f>
        <v>SVSH</v>
      </c>
      <c r="E121" s="58">
        <v>44108</v>
      </c>
      <c r="F121" s="59">
        <v>0.41666666666666669</v>
      </c>
      <c r="G121" s="60">
        <f t="shared" si="9"/>
        <v>1</v>
      </c>
      <c r="H121" s="56"/>
      <c r="I121" s="61" t="str">
        <f>IF(E121&lt;=A120," ","FEHLER")</f>
        <v xml:space="preserve"> </v>
      </c>
    </row>
    <row r="122" spans="1:9" x14ac:dyDescent="0.2">
      <c r="A122" s="67"/>
      <c r="B122" s="68"/>
      <c r="C122" s="66" t="str">
        <f>E117</f>
        <v xml:space="preserve"> </v>
      </c>
      <c r="D122" s="66" t="str">
        <f>E118</f>
        <v xml:space="preserve"> </v>
      </c>
      <c r="E122" s="58"/>
      <c r="F122" s="59"/>
      <c r="G122" s="60" t="str">
        <f t="shared" si="9"/>
        <v xml:space="preserve"> </v>
      </c>
      <c r="H122" s="56"/>
      <c r="I122" s="61" t="str">
        <f>IF(E122&lt;=A120," ","FEHLER")</f>
        <v xml:space="preserve"> </v>
      </c>
    </row>
    <row r="123" spans="1:9" x14ac:dyDescent="0.2">
      <c r="A123" s="67">
        <f>$A$12</f>
        <v>44122</v>
      </c>
      <c r="B123" s="68">
        <v>2</v>
      </c>
      <c r="C123" s="66" t="str">
        <f>E118</f>
        <v xml:space="preserve"> </v>
      </c>
      <c r="D123" s="66" t="str">
        <f>E113</f>
        <v>DJK Spandau</v>
      </c>
      <c r="E123" s="58"/>
      <c r="F123" s="59"/>
      <c r="G123" s="60" t="str">
        <f t="shared" si="9"/>
        <v xml:space="preserve"> </v>
      </c>
      <c r="H123" s="56"/>
      <c r="I123" s="61" t="str">
        <f>IF(E123&lt;=A123," ","FEHLER")</f>
        <v xml:space="preserve"> </v>
      </c>
    </row>
    <row r="124" spans="1:9" x14ac:dyDescent="0.2">
      <c r="A124" s="67"/>
      <c r="B124" s="68"/>
      <c r="C124" s="66" t="str">
        <f>E114</f>
        <v xml:space="preserve"> </v>
      </c>
      <c r="D124" s="66" t="str">
        <f>E115</f>
        <v>Strausberg</v>
      </c>
      <c r="E124" s="58"/>
      <c r="F124" s="59"/>
      <c r="G124" s="60" t="str">
        <f t="shared" si="9"/>
        <v xml:space="preserve"> </v>
      </c>
      <c r="H124" s="56"/>
      <c r="I124" s="61" t="str">
        <f>IF(E124&lt;=A123," ","FEHLER")</f>
        <v xml:space="preserve"> </v>
      </c>
    </row>
    <row r="125" spans="1:9" x14ac:dyDescent="0.2">
      <c r="A125" s="67"/>
      <c r="B125" s="68"/>
      <c r="C125" s="66" t="str">
        <f>E116</f>
        <v>SVSH</v>
      </c>
      <c r="D125" s="66" t="str">
        <f>E117</f>
        <v xml:space="preserve"> </v>
      </c>
      <c r="E125" s="58"/>
      <c r="F125" s="59"/>
      <c r="G125" s="60" t="str">
        <f t="shared" si="9"/>
        <v xml:space="preserve"> </v>
      </c>
      <c r="H125" s="56"/>
      <c r="I125" s="61" t="str">
        <f>IF(E125&lt;=A123," ","FEHLER")</f>
        <v xml:space="preserve"> </v>
      </c>
    </row>
    <row r="126" spans="1:9" x14ac:dyDescent="0.2">
      <c r="A126" s="67">
        <f>$A$15</f>
        <v>44136</v>
      </c>
      <c r="B126" s="68">
        <v>3</v>
      </c>
      <c r="C126" s="66" t="str">
        <f>E117</f>
        <v xml:space="preserve"> </v>
      </c>
      <c r="D126" s="66" t="str">
        <f>E113</f>
        <v>DJK Spandau</v>
      </c>
      <c r="E126" s="58"/>
      <c r="F126" s="59"/>
      <c r="G126" s="60" t="str">
        <f t="shared" si="9"/>
        <v xml:space="preserve"> </v>
      </c>
      <c r="H126" s="56"/>
      <c r="I126" s="61" t="str">
        <f>IF(E126&lt;=A126," ","FEHLER")</f>
        <v xml:space="preserve"> </v>
      </c>
    </row>
    <row r="127" spans="1:9" x14ac:dyDescent="0.2">
      <c r="A127" s="67"/>
      <c r="B127" s="68"/>
      <c r="C127" s="66" t="str">
        <f>E114</f>
        <v xml:space="preserve"> </v>
      </c>
      <c r="D127" s="66" t="str">
        <f>E116</f>
        <v>SVSH</v>
      </c>
      <c r="E127" s="58"/>
      <c r="F127" s="59"/>
      <c r="G127" s="60" t="str">
        <f t="shared" si="9"/>
        <v xml:space="preserve"> </v>
      </c>
      <c r="H127" s="56"/>
      <c r="I127" s="61" t="str">
        <f>IF(E127&lt;=A126," ","FEHLER")</f>
        <v xml:space="preserve"> </v>
      </c>
    </row>
    <row r="128" spans="1:9" x14ac:dyDescent="0.2">
      <c r="A128" s="67"/>
      <c r="B128" s="68"/>
      <c r="C128" s="66" t="str">
        <f>E115</f>
        <v>Strausberg</v>
      </c>
      <c r="D128" s="66" t="str">
        <f>E118</f>
        <v xml:space="preserve"> </v>
      </c>
      <c r="E128" s="58"/>
      <c r="F128" s="59"/>
      <c r="G128" s="60" t="str">
        <f t="shared" si="9"/>
        <v xml:space="preserve"> </v>
      </c>
      <c r="H128" s="56"/>
      <c r="I128" s="61" t="str">
        <f>IF(E128&lt;=A126," ","FEHLER")</f>
        <v xml:space="preserve"> </v>
      </c>
    </row>
    <row r="129" spans="1:9" x14ac:dyDescent="0.2">
      <c r="A129" s="67">
        <f>$A$18</f>
        <v>44157</v>
      </c>
      <c r="B129" s="68">
        <v>4</v>
      </c>
      <c r="C129" s="87" t="str">
        <f>E113</f>
        <v>DJK Spandau</v>
      </c>
      <c r="D129" s="87" t="str">
        <f>E116</f>
        <v>SVSH</v>
      </c>
      <c r="E129" s="88">
        <v>44140</v>
      </c>
      <c r="F129" s="89">
        <v>0.8125</v>
      </c>
      <c r="G129" s="90">
        <f t="shared" si="9"/>
        <v>5</v>
      </c>
      <c r="H129" s="56"/>
      <c r="I129" s="61" t="str">
        <f>IF(E129&lt;=A129," ","FEHLER")</f>
        <v xml:space="preserve"> </v>
      </c>
    </row>
    <row r="130" spans="1:9" x14ac:dyDescent="0.2">
      <c r="A130" s="67"/>
      <c r="B130" s="68"/>
      <c r="C130" s="66" t="str">
        <f>E118</f>
        <v xml:space="preserve"> </v>
      </c>
      <c r="D130" s="66" t="str">
        <f>E114</f>
        <v xml:space="preserve"> </v>
      </c>
      <c r="E130" s="58"/>
      <c r="F130" s="59"/>
      <c r="G130" s="60" t="str">
        <f t="shared" si="9"/>
        <v xml:space="preserve"> </v>
      </c>
      <c r="H130" s="56"/>
      <c r="I130" s="61" t="str">
        <f>IF(E130&lt;=A129," ","FEHLER")</f>
        <v xml:space="preserve"> </v>
      </c>
    </row>
    <row r="131" spans="1:9" x14ac:dyDescent="0.2">
      <c r="A131" s="67"/>
      <c r="B131" s="68"/>
      <c r="C131" s="66" t="str">
        <f>E117</f>
        <v xml:space="preserve"> </v>
      </c>
      <c r="D131" s="66" t="str">
        <f>E115</f>
        <v>Strausberg</v>
      </c>
      <c r="E131" s="58"/>
      <c r="F131" s="59"/>
      <c r="G131" s="60" t="str">
        <f t="shared" si="9"/>
        <v xml:space="preserve"> </v>
      </c>
      <c r="H131" s="56"/>
      <c r="I131" s="61" t="str">
        <f>IF(E131&lt;=A129," ","FEHLER")</f>
        <v xml:space="preserve"> </v>
      </c>
    </row>
    <row r="132" spans="1:9" x14ac:dyDescent="0.2">
      <c r="A132" s="67">
        <f>$A$21</f>
        <v>44171</v>
      </c>
      <c r="B132" s="68">
        <v>5</v>
      </c>
      <c r="C132" s="87" t="str">
        <f>E115</f>
        <v>Strausberg</v>
      </c>
      <c r="D132" s="87" t="str">
        <f>E113</f>
        <v>DJK Spandau</v>
      </c>
      <c r="E132" s="88">
        <v>44164</v>
      </c>
      <c r="F132" s="89">
        <v>0.45833333333333331</v>
      </c>
      <c r="G132" s="90">
        <f t="shared" si="9"/>
        <v>1</v>
      </c>
      <c r="H132" s="56"/>
      <c r="I132" s="61" t="str">
        <f>IF(E132&lt;=A132," ","FEHLER")</f>
        <v xml:space="preserve"> </v>
      </c>
    </row>
    <row r="133" spans="1:9" x14ac:dyDescent="0.2">
      <c r="A133" s="67"/>
      <c r="B133" s="68"/>
      <c r="C133" s="66" t="str">
        <f>E114</f>
        <v xml:space="preserve"> </v>
      </c>
      <c r="D133" s="66" t="str">
        <f>E117</f>
        <v xml:space="preserve"> </v>
      </c>
      <c r="E133" s="58"/>
      <c r="F133" s="59"/>
      <c r="G133" s="60" t="str">
        <f t="shared" si="9"/>
        <v xml:space="preserve"> </v>
      </c>
      <c r="H133" s="56"/>
      <c r="I133" s="61" t="str">
        <f>IF(E133&lt;=A132," ","FEHLER")</f>
        <v xml:space="preserve"> </v>
      </c>
    </row>
    <row r="134" spans="1:9" x14ac:dyDescent="0.2">
      <c r="A134" s="67"/>
      <c r="B134" s="68"/>
      <c r="C134" s="66" t="str">
        <f>E116</f>
        <v>SVSH</v>
      </c>
      <c r="D134" s="66" t="str">
        <f>E118</f>
        <v xml:space="preserve"> </v>
      </c>
      <c r="E134" s="58"/>
      <c r="F134" s="59"/>
      <c r="G134" s="60" t="str">
        <f t="shared" si="9"/>
        <v xml:space="preserve"> </v>
      </c>
      <c r="H134" s="56"/>
      <c r="I134" s="61" t="str">
        <f>IF(E134&lt;=A132," ","FEHLER")</f>
        <v xml:space="preserve"> </v>
      </c>
    </row>
    <row r="135" spans="1:9" x14ac:dyDescent="0.2">
      <c r="A135" s="67">
        <f>$A$24</f>
        <v>44199</v>
      </c>
      <c r="B135" s="68">
        <v>6</v>
      </c>
      <c r="C135" s="66" t="str">
        <f t="shared" ref="C135:C149" si="10">D120</f>
        <v xml:space="preserve"> </v>
      </c>
      <c r="D135" s="66" t="str">
        <f t="shared" ref="D135:D149" si="11">C120</f>
        <v>DJK Spandau</v>
      </c>
      <c r="E135" s="58"/>
      <c r="F135" s="59"/>
      <c r="G135" s="60" t="str">
        <f t="shared" si="9"/>
        <v xml:space="preserve"> </v>
      </c>
      <c r="H135" s="56"/>
      <c r="I135" s="61" t="str">
        <f>IF(E135&lt;=A135," ","FEHLER")</f>
        <v xml:space="preserve"> </v>
      </c>
    </row>
    <row r="136" spans="1:9" x14ac:dyDescent="0.2">
      <c r="A136" s="67"/>
      <c r="B136" s="68"/>
      <c r="C136" s="66" t="str">
        <f t="shared" si="10"/>
        <v>SVSH</v>
      </c>
      <c r="D136" s="66" t="str">
        <f t="shared" si="11"/>
        <v>Strausberg</v>
      </c>
      <c r="E136" s="58">
        <v>44184</v>
      </c>
      <c r="F136" s="59">
        <v>0.41666666666666669</v>
      </c>
      <c r="G136" s="60">
        <f t="shared" si="9"/>
        <v>7</v>
      </c>
      <c r="H136" s="56" t="s">
        <v>97</v>
      </c>
      <c r="I136" s="61" t="str">
        <f>IF(E136&lt;=A135," ","FEHLER")</f>
        <v xml:space="preserve"> </v>
      </c>
    </row>
    <row r="137" spans="1:9" x14ac:dyDescent="0.2">
      <c r="A137" s="67"/>
      <c r="B137" s="68"/>
      <c r="C137" s="66" t="str">
        <f t="shared" si="10"/>
        <v xml:space="preserve"> </v>
      </c>
      <c r="D137" s="66" t="str">
        <f t="shared" si="11"/>
        <v xml:space="preserve"> </v>
      </c>
      <c r="E137" s="58"/>
      <c r="F137" s="59"/>
      <c r="G137" s="60" t="str">
        <f t="shared" si="9"/>
        <v xml:space="preserve"> </v>
      </c>
      <c r="H137" s="56"/>
      <c r="I137" s="61" t="str">
        <f>IF(E137&lt;=A135," ","FEHLER")</f>
        <v xml:space="preserve"> </v>
      </c>
    </row>
    <row r="138" spans="1:9" x14ac:dyDescent="0.2">
      <c r="A138" s="67">
        <f>$A$27</f>
        <v>44213</v>
      </c>
      <c r="B138" s="68">
        <v>7</v>
      </c>
      <c r="C138" s="66" t="str">
        <f t="shared" si="10"/>
        <v>DJK Spandau</v>
      </c>
      <c r="D138" s="66" t="str">
        <f t="shared" si="11"/>
        <v xml:space="preserve"> </v>
      </c>
      <c r="E138" s="58"/>
      <c r="F138" s="59"/>
      <c r="G138" s="60" t="str">
        <f t="shared" si="9"/>
        <v xml:space="preserve"> </v>
      </c>
      <c r="H138" s="56"/>
      <c r="I138" s="61" t="str">
        <f>IF(E138&lt;=A138," ","FEHLER")</f>
        <v xml:space="preserve"> </v>
      </c>
    </row>
    <row r="139" spans="1:9" x14ac:dyDescent="0.2">
      <c r="A139" s="67"/>
      <c r="B139" s="68"/>
      <c r="C139" s="66" t="str">
        <f t="shared" si="10"/>
        <v>Strausberg</v>
      </c>
      <c r="D139" s="66" t="str">
        <f t="shared" si="11"/>
        <v xml:space="preserve"> </v>
      </c>
      <c r="E139" s="58"/>
      <c r="F139" s="59"/>
      <c r="G139" s="60" t="str">
        <f t="shared" si="9"/>
        <v xml:space="preserve"> </v>
      </c>
      <c r="H139" s="56"/>
      <c r="I139" s="61" t="str">
        <f>IF(E139&lt;=A138," ","FEHLER")</f>
        <v xml:space="preserve"> </v>
      </c>
    </row>
    <row r="140" spans="1:9" x14ac:dyDescent="0.2">
      <c r="A140" s="67"/>
      <c r="B140" s="68"/>
      <c r="C140" s="66" t="str">
        <f t="shared" si="10"/>
        <v xml:space="preserve"> </v>
      </c>
      <c r="D140" s="66" t="str">
        <f t="shared" si="11"/>
        <v>SVSH</v>
      </c>
      <c r="E140" s="58"/>
      <c r="F140" s="59"/>
      <c r="G140" s="60" t="str">
        <f t="shared" si="9"/>
        <v xml:space="preserve"> </v>
      </c>
      <c r="H140" s="56"/>
      <c r="I140" s="61" t="str">
        <f>IF(E140&lt;=A138," ","FEHLER")</f>
        <v xml:space="preserve"> </v>
      </c>
    </row>
    <row r="141" spans="1:9" x14ac:dyDescent="0.2">
      <c r="A141" s="67">
        <f>$A$30</f>
        <v>44234</v>
      </c>
      <c r="B141" s="68">
        <v>8</v>
      </c>
      <c r="C141" s="66" t="str">
        <f t="shared" si="10"/>
        <v>DJK Spandau</v>
      </c>
      <c r="D141" s="66" t="str">
        <f t="shared" si="11"/>
        <v xml:space="preserve"> </v>
      </c>
      <c r="E141" s="58"/>
      <c r="F141" s="59"/>
      <c r="G141" s="60" t="str">
        <f t="shared" si="9"/>
        <v xml:space="preserve"> </v>
      </c>
      <c r="H141" s="56"/>
      <c r="I141" s="61" t="str">
        <f>IF(E141&lt;=A141," ","FEHLER")</f>
        <v xml:space="preserve"> </v>
      </c>
    </row>
    <row r="142" spans="1:9" x14ac:dyDescent="0.2">
      <c r="A142" s="67"/>
      <c r="B142" s="68"/>
      <c r="C142" s="66" t="str">
        <f t="shared" si="10"/>
        <v>SVSH</v>
      </c>
      <c r="D142" s="66" t="str">
        <f t="shared" si="11"/>
        <v xml:space="preserve"> </v>
      </c>
      <c r="E142" s="58"/>
      <c r="F142" s="59"/>
      <c r="G142" s="60" t="str">
        <f t="shared" si="9"/>
        <v xml:space="preserve"> </v>
      </c>
      <c r="H142" s="63" t="s">
        <v>97</v>
      </c>
      <c r="I142" s="61" t="str">
        <f>IF(E142&lt;=A141," ","FEHLER")</f>
        <v xml:space="preserve"> </v>
      </c>
    </row>
    <row r="143" spans="1:9" x14ac:dyDescent="0.2">
      <c r="A143" s="67"/>
      <c r="B143" s="68"/>
      <c r="C143" s="66" t="str">
        <f t="shared" si="10"/>
        <v xml:space="preserve"> </v>
      </c>
      <c r="D143" s="66" t="str">
        <f t="shared" si="11"/>
        <v>Strausberg</v>
      </c>
      <c r="E143" s="58"/>
      <c r="F143" s="59"/>
      <c r="G143" s="60" t="str">
        <f t="shared" si="9"/>
        <v xml:space="preserve"> </v>
      </c>
      <c r="H143" s="56"/>
      <c r="I143" s="61" t="str">
        <f>IF(E143&lt;=A141," ","FEHLER")</f>
        <v xml:space="preserve"> </v>
      </c>
    </row>
    <row r="144" spans="1:9" x14ac:dyDescent="0.2">
      <c r="A144" s="67">
        <f>$A$33</f>
        <v>44248</v>
      </c>
      <c r="B144" s="68">
        <v>9</v>
      </c>
      <c r="C144" s="66" t="str">
        <f t="shared" si="10"/>
        <v>SVSH</v>
      </c>
      <c r="D144" s="66" t="str">
        <f t="shared" si="11"/>
        <v>DJK Spandau</v>
      </c>
      <c r="E144" s="58">
        <v>44233</v>
      </c>
      <c r="F144" s="59">
        <v>0.41666666666666669</v>
      </c>
      <c r="G144" s="60">
        <f t="shared" si="9"/>
        <v>7</v>
      </c>
      <c r="H144" s="63" t="s">
        <v>97</v>
      </c>
      <c r="I144" s="61" t="str">
        <f>IF(E144&lt;=A144," ","FEHLER")</f>
        <v xml:space="preserve"> </v>
      </c>
    </row>
    <row r="145" spans="1:9" x14ac:dyDescent="0.2">
      <c r="A145" s="67"/>
      <c r="B145" s="68"/>
      <c r="C145" s="66" t="str">
        <f t="shared" si="10"/>
        <v xml:space="preserve"> </v>
      </c>
      <c r="D145" s="66" t="str">
        <f t="shared" si="11"/>
        <v xml:space="preserve"> </v>
      </c>
      <c r="E145" s="58"/>
      <c r="F145" s="59"/>
      <c r="G145" s="60" t="str">
        <f t="shared" si="9"/>
        <v xml:space="preserve"> </v>
      </c>
      <c r="H145" s="56"/>
      <c r="I145" s="61" t="str">
        <f>IF(E145&lt;=A144," ","FEHLER")</f>
        <v xml:space="preserve"> </v>
      </c>
    </row>
    <row r="146" spans="1:9" x14ac:dyDescent="0.2">
      <c r="A146" s="67"/>
      <c r="B146" s="68"/>
      <c r="C146" s="57" t="str">
        <f t="shared" si="10"/>
        <v>Strausberg</v>
      </c>
      <c r="D146" s="57" t="str">
        <f t="shared" si="11"/>
        <v xml:space="preserve"> </v>
      </c>
      <c r="E146" s="58"/>
      <c r="F146" s="59"/>
      <c r="G146" s="60" t="str">
        <f t="shared" si="9"/>
        <v xml:space="preserve"> </v>
      </c>
      <c r="H146" s="56"/>
      <c r="I146" s="61" t="str">
        <f>IF(E146&lt;=A144," ","FEHLER")</f>
        <v xml:space="preserve"> </v>
      </c>
    </row>
    <row r="147" spans="1:9" x14ac:dyDescent="0.2">
      <c r="A147" s="67">
        <f>$A$36</f>
        <v>44262</v>
      </c>
      <c r="B147" s="68">
        <v>10</v>
      </c>
      <c r="C147" s="57" t="str">
        <f t="shared" si="10"/>
        <v>DJK Spandau</v>
      </c>
      <c r="D147" s="57" t="str">
        <f t="shared" si="11"/>
        <v>Strausberg</v>
      </c>
      <c r="E147" s="58">
        <v>44259</v>
      </c>
      <c r="F147" s="59">
        <v>0.8125</v>
      </c>
      <c r="G147" s="60">
        <f t="shared" si="9"/>
        <v>5</v>
      </c>
      <c r="H147" s="56"/>
      <c r="I147" s="61" t="str">
        <f>IF(E147&lt;=A147," ","FEHLER")</f>
        <v xml:space="preserve"> </v>
      </c>
    </row>
    <row r="148" spans="1:9" x14ac:dyDescent="0.2">
      <c r="A148" s="67"/>
      <c r="B148" s="68"/>
      <c r="C148" s="57" t="str">
        <f t="shared" si="10"/>
        <v xml:space="preserve"> </v>
      </c>
      <c r="D148" s="57" t="str">
        <f t="shared" si="11"/>
        <v xml:space="preserve"> </v>
      </c>
      <c r="E148" s="58"/>
      <c r="F148" s="59"/>
      <c r="G148" s="60" t="str">
        <f t="shared" si="9"/>
        <v xml:space="preserve"> </v>
      </c>
      <c r="H148" s="56"/>
      <c r="I148" s="61" t="str">
        <f>IF(E148&lt;=A147," ","FEHLER")</f>
        <v xml:space="preserve"> </v>
      </c>
    </row>
    <row r="149" spans="1:9" x14ac:dyDescent="0.2">
      <c r="A149" s="67"/>
      <c r="B149" s="68"/>
      <c r="C149" s="57" t="str">
        <f t="shared" si="10"/>
        <v xml:space="preserve"> </v>
      </c>
      <c r="D149" s="57" t="str">
        <f t="shared" si="11"/>
        <v>SVSH</v>
      </c>
      <c r="E149" s="58"/>
      <c r="F149" s="59"/>
      <c r="G149" s="60" t="str">
        <f t="shared" si="9"/>
        <v xml:space="preserve"> </v>
      </c>
      <c r="H149" s="56"/>
      <c r="I149" s="61" t="str">
        <f>IF(E149&lt;=A147," ","FEHLER")</f>
        <v xml:space="preserve"> </v>
      </c>
    </row>
    <row r="150" spans="1:9" x14ac:dyDescent="0.2">
      <c r="A150" s="68">
        <v>1</v>
      </c>
      <c r="B150" s="68"/>
      <c r="C150" s="73" t="s">
        <v>78</v>
      </c>
      <c r="D150" s="73"/>
      <c r="E150" s="9" t="s">
        <v>79</v>
      </c>
      <c r="F150" s="76" t="s">
        <v>80</v>
      </c>
      <c r="G150" s="76"/>
      <c r="H150" s="76"/>
    </row>
    <row r="151" spans="1:9" x14ac:dyDescent="0.2">
      <c r="A151" s="68">
        <v>2</v>
      </c>
      <c r="B151" s="68"/>
      <c r="C151" s="73" t="s">
        <v>81</v>
      </c>
      <c r="D151" s="73"/>
      <c r="E151" s="9" t="s">
        <v>82</v>
      </c>
      <c r="F151" s="76"/>
      <c r="G151" s="76"/>
      <c r="H151" s="76"/>
    </row>
    <row r="152" spans="1:9" x14ac:dyDescent="0.2">
      <c r="A152" s="68">
        <v>3</v>
      </c>
      <c r="B152" s="68"/>
      <c r="C152" s="73" t="s">
        <v>78</v>
      </c>
      <c r="D152" s="73"/>
      <c r="E152" s="9" t="s">
        <v>83</v>
      </c>
      <c r="F152" s="76"/>
      <c r="G152" s="76"/>
      <c r="H152" s="76"/>
    </row>
    <row r="153" spans="1:9" x14ac:dyDescent="0.2">
      <c r="A153" s="68">
        <v>4</v>
      </c>
      <c r="B153" s="68"/>
      <c r="C153" s="73" t="s">
        <v>74</v>
      </c>
      <c r="D153" s="73"/>
      <c r="E153" s="9" t="s">
        <v>74</v>
      </c>
      <c r="F153" s="76"/>
      <c r="G153" s="76"/>
      <c r="H153" s="76"/>
    </row>
    <row r="154" spans="1:9" x14ac:dyDescent="0.2">
      <c r="A154" s="68">
        <v>5</v>
      </c>
      <c r="B154" s="68"/>
      <c r="C154" s="73" t="s">
        <v>87</v>
      </c>
      <c r="D154" s="73"/>
      <c r="E154" s="9" t="s">
        <v>88</v>
      </c>
      <c r="F154" s="76"/>
      <c r="G154" s="76"/>
      <c r="H154" s="76"/>
    </row>
    <row r="155" spans="1:9" x14ac:dyDescent="0.2">
      <c r="A155" s="68">
        <v>6</v>
      </c>
      <c r="B155" s="68"/>
      <c r="C155" s="73" t="s">
        <v>74</v>
      </c>
      <c r="D155" s="73"/>
      <c r="E155" s="9" t="s">
        <v>74</v>
      </c>
      <c r="F155" s="76"/>
      <c r="G155" s="76"/>
      <c r="H155" s="76"/>
    </row>
    <row r="156" spans="1:9" x14ac:dyDescent="0.2">
      <c r="A156" s="69" t="s">
        <v>56</v>
      </c>
      <c r="B156" s="69"/>
      <c r="C156" s="56" t="s">
        <v>57</v>
      </c>
      <c r="D156" s="56" t="s">
        <v>58</v>
      </c>
      <c r="E156" s="56" t="s">
        <v>59</v>
      </c>
      <c r="F156" s="56" t="s">
        <v>60</v>
      </c>
      <c r="G156" s="56" t="s">
        <v>61</v>
      </c>
      <c r="H156" s="56" t="s">
        <v>62</v>
      </c>
    </row>
    <row r="157" spans="1:9" ht="12.75" customHeight="1" x14ac:dyDescent="0.2">
      <c r="A157" s="67">
        <f>$A$9</f>
        <v>44108</v>
      </c>
      <c r="B157" s="68">
        <v>1</v>
      </c>
      <c r="C157" s="57" t="str">
        <f>E150</f>
        <v>PSV Olympia (1)</v>
      </c>
      <c r="D157" s="57" t="str">
        <f>E151</f>
        <v>Schöneberg</v>
      </c>
      <c r="E157" s="58">
        <v>44102</v>
      </c>
      <c r="F157" s="59">
        <v>0.75</v>
      </c>
      <c r="G157" s="60">
        <f t="shared" ref="G157:G186" si="12">IF(E157=0," ",WEEKDAY(E157))</f>
        <v>2</v>
      </c>
      <c r="H157" s="56"/>
      <c r="I157" s="61" t="str">
        <f>IF(E157&lt;=A157," ","FEHLER")</f>
        <v xml:space="preserve"> </v>
      </c>
    </row>
    <row r="158" spans="1:9" x14ac:dyDescent="0.2">
      <c r="A158" s="67"/>
      <c r="B158" s="68"/>
      <c r="C158" s="57" t="str">
        <f>E152</f>
        <v>PSV Olympia (2)</v>
      </c>
      <c r="D158" s="57" t="str">
        <f>E153</f>
        <v xml:space="preserve"> </v>
      </c>
      <c r="E158" s="58"/>
      <c r="F158" s="59"/>
      <c r="G158" s="60" t="str">
        <f t="shared" si="12"/>
        <v xml:space="preserve"> </v>
      </c>
      <c r="H158" s="56"/>
      <c r="I158" s="61" t="str">
        <f>IF(E158&lt;=A157," ","FEHLER")</f>
        <v xml:space="preserve"> </v>
      </c>
    </row>
    <row r="159" spans="1:9" x14ac:dyDescent="0.2">
      <c r="A159" s="67"/>
      <c r="B159" s="68"/>
      <c r="C159" s="57" t="str">
        <f>E154</f>
        <v>BSN Heros</v>
      </c>
      <c r="D159" s="57" t="str">
        <f>E155</f>
        <v xml:space="preserve"> </v>
      </c>
      <c r="E159" s="58"/>
      <c r="F159" s="59"/>
      <c r="G159" s="60" t="str">
        <f t="shared" si="12"/>
        <v xml:space="preserve"> </v>
      </c>
      <c r="H159" s="56"/>
      <c r="I159" s="61" t="str">
        <f>IF(E159&lt;=A157," ","FEHLER")</f>
        <v xml:space="preserve"> </v>
      </c>
    </row>
    <row r="160" spans="1:9" ht="12.75" customHeight="1" x14ac:dyDescent="0.2">
      <c r="A160" s="67">
        <f>$A$12</f>
        <v>44122</v>
      </c>
      <c r="B160" s="68">
        <v>2</v>
      </c>
      <c r="C160" s="57" t="str">
        <f>E155</f>
        <v xml:space="preserve"> </v>
      </c>
      <c r="D160" s="57" t="str">
        <f>E150</f>
        <v>PSV Olympia (1)</v>
      </c>
      <c r="E160" s="58"/>
      <c r="F160" s="59"/>
      <c r="G160" s="60" t="str">
        <f t="shared" si="12"/>
        <v xml:space="preserve"> </v>
      </c>
      <c r="H160" s="56"/>
      <c r="I160" s="61" t="str">
        <f>IF(E160&lt;=A160," ","FEHLER")</f>
        <v xml:space="preserve"> </v>
      </c>
    </row>
    <row r="161" spans="1:9" x14ac:dyDescent="0.2">
      <c r="A161" s="67"/>
      <c r="B161" s="68"/>
      <c r="C161" s="57" t="str">
        <f>E151</f>
        <v>Schöneberg</v>
      </c>
      <c r="D161" s="57" t="str">
        <f>E152</f>
        <v>PSV Olympia (2)</v>
      </c>
      <c r="E161" s="58">
        <v>44121</v>
      </c>
      <c r="F161" s="59">
        <v>0.41666666666666669</v>
      </c>
      <c r="G161" s="60">
        <f t="shared" si="12"/>
        <v>7</v>
      </c>
      <c r="H161" s="56" t="s">
        <v>96</v>
      </c>
      <c r="I161" s="61" t="str">
        <f>IF(E161&lt;=A160," ","FEHLER")</f>
        <v xml:space="preserve"> </v>
      </c>
    </row>
    <row r="162" spans="1:9" x14ac:dyDescent="0.2">
      <c r="A162" s="67"/>
      <c r="B162" s="68"/>
      <c r="C162" s="57" t="str">
        <f>E153</f>
        <v xml:space="preserve"> </v>
      </c>
      <c r="D162" s="57" t="str">
        <f>E154</f>
        <v>BSN Heros</v>
      </c>
      <c r="E162" s="58"/>
      <c r="F162" s="59"/>
      <c r="G162" s="60" t="str">
        <f t="shared" si="12"/>
        <v xml:space="preserve"> </v>
      </c>
      <c r="H162" s="56"/>
      <c r="I162" s="61" t="str">
        <f>IF(E162&lt;=A160," ","FEHLER")</f>
        <v xml:space="preserve"> </v>
      </c>
    </row>
    <row r="163" spans="1:9" ht="12.75" customHeight="1" x14ac:dyDescent="0.2">
      <c r="A163" s="67">
        <f>$A$15</f>
        <v>44136</v>
      </c>
      <c r="B163" s="68">
        <v>3</v>
      </c>
      <c r="C163" s="57" t="str">
        <f>E154</f>
        <v>BSN Heros</v>
      </c>
      <c r="D163" s="57" t="str">
        <f>E150</f>
        <v>PSV Olympia (1)</v>
      </c>
      <c r="E163" s="58">
        <v>44129</v>
      </c>
      <c r="F163" s="59">
        <v>0.41666666666666669</v>
      </c>
      <c r="G163" s="60">
        <f t="shared" si="12"/>
        <v>1</v>
      </c>
      <c r="H163" s="56" t="s">
        <v>96</v>
      </c>
      <c r="I163" s="61" t="str">
        <f>IF(E163&lt;=A163," ","FEHLER")</f>
        <v xml:space="preserve"> </v>
      </c>
    </row>
    <row r="164" spans="1:9" x14ac:dyDescent="0.2">
      <c r="A164" s="67"/>
      <c r="B164" s="68"/>
      <c r="C164" s="57" t="str">
        <f>E151</f>
        <v>Schöneberg</v>
      </c>
      <c r="D164" s="57" t="str">
        <f>E153</f>
        <v xml:space="preserve"> </v>
      </c>
      <c r="E164" s="58"/>
      <c r="F164" s="59"/>
      <c r="G164" s="60" t="str">
        <f t="shared" si="12"/>
        <v xml:space="preserve"> </v>
      </c>
      <c r="H164" s="63"/>
      <c r="I164" s="61" t="str">
        <f>IF(E164&lt;=A163," ","FEHLER")</f>
        <v xml:space="preserve"> </v>
      </c>
    </row>
    <row r="165" spans="1:9" x14ac:dyDescent="0.2">
      <c r="A165" s="67"/>
      <c r="B165" s="68"/>
      <c r="C165" s="57" t="str">
        <f>E152</f>
        <v>PSV Olympia (2)</v>
      </c>
      <c r="D165" s="57" t="str">
        <f>E155</f>
        <v xml:space="preserve"> </v>
      </c>
      <c r="E165" s="58"/>
      <c r="F165" s="59"/>
      <c r="G165" s="60" t="str">
        <f t="shared" si="12"/>
        <v xml:space="preserve"> </v>
      </c>
      <c r="H165" s="56"/>
      <c r="I165" s="61" t="str">
        <f>IF(E165&lt;=A163," ","FEHLER")</f>
        <v xml:space="preserve"> </v>
      </c>
    </row>
    <row r="166" spans="1:9" ht="12.75" customHeight="1" x14ac:dyDescent="0.2">
      <c r="A166" s="67">
        <f>$A$18</f>
        <v>44157</v>
      </c>
      <c r="B166" s="68">
        <v>4</v>
      </c>
      <c r="C166" s="57" t="str">
        <f>E150</f>
        <v>PSV Olympia (1)</v>
      </c>
      <c r="D166" s="57" t="str">
        <f>E153</f>
        <v xml:space="preserve"> </v>
      </c>
      <c r="E166" s="58"/>
      <c r="F166" s="59"/>
      <c r="G166" s="60" t="str">
        <f t="shared" si="12"/>
        <v xml:space="preserve"> </v>
      </c>
      <c r="H166" s="56"/>
      <c r="I166" s="61" t="str">
        <f>IF(E166&lt;=A166," ","FEHLER")</f>
        <v xml:space="preserve"> </v>
      </c>
    </row>
    <row r="167" spans="1:9" x14ac:dyDescent="0.2">
      <c r="A167" s="67"/>
      <c r="B167" s="68"/>
      <c r="C167" s="57" t="str">
        <f>E155</f>
        <v xml:space="preserve"> </v>
      </c>
      <c r="D167" s="57" t="str">
        <f>E151</f>
        <v>Schöneberg</v>
      </c>
      <c r="E167" s="58"/>
      <c r="F167" s="59"/>
      <c r="G167" s="60" t="str">
        <f t="shared" si="12"/>
        <v xml:space="preserve"> </v>
      </c>
      <c r="H167" s="56"/>
      <c r="I167" s="61" t="str">
        <f>IF(E167&lt;=A166," ","FEHLER")</f>
        <v xml:space="preserve"> </v>
      </c>
    </row>
    <row r="168" spans="1:9" x14ac:dyDescent="0.2">
      <c r="A168" s="67"/>
      <c r="B168" s="68"/>
      <c r="C168" s="87" t="str">
        <f>E154</f>
        <v>BSN Heros</v>
      </c>
      <c r="D168" s="87" t="str">
        <f>E152</f>
        <v>PSV Olympia (2)</v>
      </c>
      <c r="E168" s="88">
        <v>44156</v>
      </c>
      <c r="F168" s="89">
        <v>0.41666666666666669</v>
      </c>
      <c r="G168" s="90">
        <f t="shared" si="12"/>
        <v>7</v>
      </c>
      <c r="H168" s="56" t="s">
        <v>96</v>
      </c>
      <c r="I168" s="61" t="str">
        <f>IF(E168&lt;=A166," ","FEHLER")</f>
        <v xml:space="preserve"> </v>
      </c>
    </row>
    <row r="169" spans="1:9" ht="12.75" customHeight="1" x14ac:dyDescent="0.2">
      <c r="A169" s="67">
        <f>$A$21</f>
        <v>44171</v>
      </c>
      <c r="B169" s="68">
        <v>5</v>
      </c>
      <c r="C169" s="57" t="str">
        <f>E152</f>
        <v>PSV Olympia (2)</v>
      </c>
      <c r="D169" s="57" t="str">
        <f>E150</f>
        <v>PSV Olympia (1)</v>
      </c>
      <c r="E169" s="58">
        <v>44167</v>
      </c>
      <c r="F169" s="59">
        <v>0.45833333333333331</v>
      </c>
      <c r="G169" s="60">
        <f t="shared" si="12"/>
        <v>4</v>
      </c>
      <c r="H169" s="56"/>
      <c r="I169" s="61" t="str">
        <f>IF(E169&lt;=A169," ","FEHLER")</f>
        <v xml:space="preserve"> </v>
      </c>
    </row>
    <row r="170" spans="1:9" x14ac:dyDescent="0.2">
      <c r="A170" s="67"/>
      <c r="B170" s="68"/>
      <c r="C170" s="57" t="str">
        <f>E151</f>
        <v>Schöneberg</v>
      </c>
      <c r="D170" s="57" t="str">
        <f>E154</f>
        <v>BSN Heros</v>
      </c>
      <c r="E170" s="58">
        <v>44170</v>
      </c>
      <c r="F170" s="59">
        <v>0.41666666666666669</v>
      </c>
      <c r="G170" s="60">
        <f t="shared" si="12"/>
        <v>7</v>
      </c>
      <c r="H170" s="63" t="s">
        <v>98</v>
      </c>
      <c r="I170" s="61" t="str">
        <f>IF(E170&lt;=A169," ","FEHLER")</f>
        <v xml:space="preserve"> </v>
      </c>
    </row>
    <row r="171" spans="1:9" x14ac:dyDescent="0.2">
      <c r="A171" s="67"/>
      <c r="B171" s="68"/>
      <c r="C171" s="57" t="str">
        <f>E153</f>
        <v xml:space="preserve"> </v>
      </c>
      <c r="D171" s="57" t="str">
        <f>E155</f>
        <v xml:space="preserve"> </v>
      </c>
      <c r="E171" s="58"/>
      <c r="F171" s="59"/>
      <c r="G171" s="60" t="str">
        <f t="shared" si="12"/>
        <v xml:space="preserve"> </v>
      </c>
      <c r="H171" s="56"/>
      <c r="I171" s="61" t="str">
        <f>IF(E171&lt;=A169," ","FEHLER")</f>
        <v xml:space="preserve"> </v>
      </c>
    </row>
    <row r="172" spans="1:9" ht="12.75" customHeight="1" x14ac:dyDescent="0.2">
      <c r="A172" s="67">
        <f>$A$24</f>
        <v>44199</v>
      </c>
      <c r="B172" s="68">
        <v>6</v>
      </c>
      <c r="C172" s="57" t="str">
        <f t="shared" ref="C172:C186" si="13">D157</f>
        <v>Schöneberg</v>
      </c>
      <c r="D172" s="57" t="str">
        <f t="shared" ref="D172:D186" si="14">C157</f>
        <v>PSV Olympia (1)</v>
      </c>
      <c r="E172" s="58">
        <v>44184</v>
      </c>
      <c r="F172" s="59">
        <v>0.41666666666666669</v>
      </c>
      <c r="G172" s="60">
        <f t="shared" si="12"/>
        <v>7</v>
      </c>
      <c r="H172" s="63" t="s">
        <v>96</v>
      </c>
      <c r="I172" s="61" t="str">
        <f>IF(E172&lt;=A172," ","FEHLER")</f>
        <v xml:space="preserve"> </v>
      </c>
    </row>
    <row r="173" spans="1:9" x14ac:dyDescent="0.2">
      <c r="A173" s="67"/>
      <c r="B173" s="68"/>
      <c r="C173" s="57" t="str">
        <f t="shared" si="13"/>
        <v xml:space="preserve"> </v>
      </c>
      <c r="D173" s="57" t="str">
        <f t="shared" si="14"/>
        <v>PSV Olympia (2)</v>
      </c>
      <c r="E173" s="58"/>
      <c r="F173" s="59"/>
      <c r="G173" s="60" t="str">
        <f t="shared" si="12"/>
        <v xml:space="preserve"> </v>
      </c>
      <c r="H173" s="56"/>
      <c r="I173" s="61" t="str">
        <f>IF(E173&lt;=A172," ","FEHLER")</f>
        <v xml:space="preserve"> </v>
      </c>
    </row>
    <row r="174" spans="1:9" x14ac:dyDescent="0.2">
      <c r="A174" s="67"/>
      <c r="B174" s="68"/>
      <c r="C174" s="57" t="str">
        <f t="shared" si="13"/>
        <v xml:space="preserve"> </v>
      </c>
      <c r="D174" s="57" t="str">
        <f t="shared" si="14"/>
        <v>BSN Heros</v>
      </c>
      <c r="E174" s="58"/>
      <c r="F174" s="59"/>
      <c r="G174" s="60" t="str">
        <f t="shared" si="12"/>
        <v xml:space="preserve"> </v>
      </c>
      <c r="H174" s="56"/>
      <c r="I174" s="61" t="str">
        <f>IF(E174&lt;=A172," ","FEHLER")</f>
        <v xml:space="preserve"> </v>
      </c>
    </row>
    <row r="175" spans="1:9" ht="12.75" customHeight="1" x14ac:dyDescent="0.2">
      <c r="A175" s="67">
        <f>$A$27</f>
        <v>44213</v>
      </c>
      <c r="B175" s="68">
        <v>7</v>
      </c>
      <c r="C175" s="57" t="str">
        <f t="shared" si="13"/>
        <v>PSV Olympia (1)</v>
      </c>
      <c r="D175" s="57" t="str">
        <f t="shared" si="14"/>
        <v xml:space="preserve"> </v>
      </c>
      <c r="E175" s="58"/>
      <c r="F175" s="59"/>
      <c r="G175" s="60" t="str">
        <f t="shared" si="12"/>
        <v xml:space="preserve"> </v>
      </c>
      <c r="H175" s="56"/>
      <c r="I175" s="61" t="str">
        <f>IF(E175&lt;=A175," ","FEHLER")</f>
        <v xml:space="preserve"> </v>
      </c>
    </row>
    <row r="176" spans="1:9" x14ac:dyDescent="0.2">
      <c r="A176" s="67"/>
      <c r="B176" s="68"/>
      <c r="C176" s="57" t="str">
        <f t="shared" si="13"/>
        <v>PSV Olympia (2)</v>
      </c>
      <c r="D176" s="57" t="str">
        <f t="shared" si="14"/>
        <v>Schöneberg</v>
      </c>
      <c r="E176" s="58">
        <v>44207</v>
      </c>
      <c r="F176" s="59">
        <v>0.75</v>
      </c>
      <c r="G176" s="60">
        <f t="shared" si="12"/>
        <v>2</v>
      </c>
      <c r="H176" s="56"/>
      <c r="I176" s="61" t="str">
        <f>IF(E176&lt;=A175," ","FEHLER")</f>
        <v xml:space="preserve"> </v>
      </c>
    </row>
    <row r="177" spans="1:9" x14ac:dyDescent="0.2">
      <c r="A177" s="67"/>
      <c r="B177" s="68"/>
      <c r="C177" s="57" t="str">
        <f t="shared" si="13"/>
        <v>BSN Heros</v>
      </c>
      <c r="D177" s="57" t="str">
        <f t="shared" si="14"/>
        <v xml:space="preserve"> </v>
      </c>
      <c r="E177" s="58"/>
      <c r="F177" s="59"/>
      <c r="G177" s="60" t="str">
        <f t="shared" si="12"/>
        <v xml:space="preserve"> </v>
      </c>
      <c r="H177" s="56"/>
      <c r="I177" s="61" t="str">
        <f>IF(E177&lt;=A175," ","FEHLER")</f>
        <v xml:space="preserve"> </v>
      </c>
    </row>
    <row r="178" spans="1:9" ht="12.75" customHeight="1" x14ac:dyDescent="0.2">
      <c r="A178" s="67">
        <f>$A$30</f>
        <v>44234</v>
      </c>
      <c r="B178" s="68">
        <v>8</v>
      </c>
      <c r="C178" s="57" t="str">
        <f t="shared" si="13"/>
        <v>PSV Olympia (1)</v>
      </c>
      <c r="D178" s="57" t="str">
        <f t="shared" si="14"/>
        <v>BSN Heros</v>
      </c>
      <c r="E178" s="58">
        <v>44221</v>
      </c>
      <c r="F178" s="59">
        <v>0.75</v>
      </c>
      <c r="G178" s="60">
        <f t="shared" si="12"/>
        <v>2</v>
      </c>
      <c r="H178" s="56"/>
      <c r="I178" s="61" t="str">
        <f>IF(E178&lt;=A178," ","FEHLER")</f>
        <v xml:space="preserve"> </v>
      </c>
    </row>
    <row r="179" spans="1:9" x14ac:dyDescent="0.2">
      <c r="A179" s="67"/>
      <c r="B179" s="68"/>
      <c r="C179" s="57" t="str">
        <f t="shared" si="13"/>
        <v xml:space="preserve"> </v>
      </c>
      <c r="D179" s="57" t="str">
        <f t="shared" si="14"/>
        <v>Schöneberg</v>
      </c>
      <c r="E179" s="58"/>
      <c r="F179" s="59"/>
      <c r="G179" s="60" t="str">
        <f t="shared" si="12"/>
        <v xml:space="preserve"> </v>
      </c>
      <c r="H179" s="56"/>
      <c r="I179" s="61" t="str">
        <f>IF(E179&lt;=A178," ","FEHLER")</f>
        <v xml:space="preserve"> </v>
      </c>
    </row>
    <row r="180" spans="1:9" x14ac:dyDescent="0.2">
      <c r="A180" s="67"/>
      <c r="B180" s="68"/>
      <c r="C180" s="57" t="str">
        <f t="shared" si="13"/>
        <v xml:space="preserve"> </v>
      </c>
      <c r="D180" s="57" t="str">
        <f t="shared" si="14"/>
        <v>PSV Olympia (2)</v>
      </c>
      <c r="E180" s="58"/>
      <c r="F180" s="59"/>
      <c r="G180" s="60" t="str">
        <f t="shared" si="12"/>
        <v xml:space="preserve"> </v>
      </c>
      <c r="H180" s="56"/>
      <c r="I180" s="61" t="str">
        <f>IF(E180&lt;=A178," ","FEHLER")</f>
        <v xml:space="preserve"> </v>
      </c>
    </row>
    <row r="181" spans="1:9" ht="12.75" customHeight="1" x14ac:dyDescent="0.2">
      <c r="A181" s="67">
        <f>$A$33</f>
        <v>44248</v>
      </c>
      <c r="B181" s="68">
        <v>9</v>
      </c>
      <c r="C181" s="57" t="str">
        <f t="shared" si="13"/>
        <v xml:space="preserve"> </v>
      </c>
      <c r="D181" s="57" t="str">
        <f t="shared" si="14"/>
        <v>PSV Olympia (1)</v>
      </c>
      <c r="E181" s="58"/>
      <c r="F181" s="59"/>
      <c r="G181" s="60" t="str">
        <f t="shared" si="12"/>
        <v xml:space="preserve"> </v>
      </c>
      <c r="H181" s="56"/>
      <c r="I181" s="61" t="str">
        <f>IF(E181&lt;=A181," ","FEHLER")</f>
        <v xml:space="preserve"> </v>
      </c>
    </row>
    <row r="182" spans="1:9" x14ac:dyDescent="0.2">
      <c r="A182" s="67"/>
      <c r="B182" s="68"/>
      <c r="C182" s="57" t="str">
        <f t="shared" si="13"/>
        <v>Schöneberg</v>
      </c>
      <c r="D182" s="57" t="str">
        <f t="shared" si="14"/>
        <v xml:space="preserve"> </v>
      </c>
      <c r="E182" s="58"/>
      <c r="F182" s="59"/>
      <c r="G182" s="60" t="str">
        <f t="shared" si="12"/>
        <v xml:space="preserve"> </v>
      </c>
      <c r="H182" s="63"/>
      <c r="I182" s="61" t="str">
        <f>IF(E182&lt;=A181," ","FEHLER")</f>
        <v xml:space="preserve"> </v>
      </c>
    </row>
    <row r="183" spans="1:9" x14ac:dyDescent="0.2">
      <c r="A183" s="67"/>
      <c r="B183" s="68"/>
      <c r="C183" s="57" t="str">
        <f t="shared" si="13"/>
        <v>PSV Olympia (2)</v>
      </c>
      <c r="D183" s="57" t="str">
        <f t="shared" si="14"/>
        <v>BSN Heros</v>
      </c>
      <c r="E183" s="58">
        <v>44242</v>
      </c>
      <c r="F183" s="59">
        <v>0.75</v>
      </c>
      <c r="G183" s="60">
        <f t="shared" si="12"/>
        <v>2</v>
      </c>
      <c r="H183" s="56"/>
      <c r="I183" s="61" t="str">
        <f>IF(E183&lt;=A181," ","FEHLER")</f>
        <v xml:space="preserve"> </v>
      </c>
    </row>
    <row r="184" spans="1:9" ht="12.75" customHeight="1" x14ac:dyDescent="0.2">
      <c r="A184" s="67">
        <f>$A$36</f>
        <v>44262</v>
      </c>
      <c r="B184" s="68">
        <v>10</v>
      </c>
      <c r="C184" s="57" t="str">
        <f t="shared" si="13"/>
        <v>PSV Olympia (1)</v>
      </c>
      <c r="D184" s="57" t="str">
        <f t="shared" si="14"/>
        <v>PSV Olympia (2)</v>
      </c>
      <c r="E184" s="58">
        <v>44258</v>
      </c>
      <c r="F184" s="59">
        <v>0.45833333333333331</v>
      </c>
      <c r="G184" s="60">
        <f t="shared" si="12"/>
        <v>4</v>
      </c>
      <c r="H184" s="56"/>
      <c r="I184" s="61" t="str">
        <f>IF(E184&lt;=A184," ","FEHLER")</f>
        <v xml:space="preserve"> </v>
      </c>
    </row>
    <row r="185" spans="1:9" x14ac:dyDescent="0.2">
      <c r="A185" s="67"/>
      <c r="B185" s="68"/>
      <c r="C185" s="57" t="str">
        <f t="shared" si="13"/>
        <v>BSN Heros</v>
      </c>
      <c r="D185" s="57" t="str">
        <f t="shared" si="14"/>
        <v>Schöneberg</v>
      </c>
      <c r="E185" s="58">
        <v>44254</v>
      </c>
      <c r="F185" s="59">
        <v>0.41666666666666669</v>
      </c>
      <c r="G185" s="60">
        <f t="shared" si="12"/>
        <v>7</v>
      </c>
      <c r="H185" s="56" t="s">
        <v>98</v>
      </c>
      <c r="I185" s="61" t="str">
        <f>IF(E185&lt;=A184," ","FEHLER")</f>
        <v xml:space="preserve"> </v>
      </c>
    </row>
    <row r="186" spans="1:9" x14ac:dyDescent="0.2">
      <c r="A186" s="67"/>
      <c r="B186" s="68"/>
      <c r="C186" s="57" t="str">
        <f t="shared" si="13"/>
        <v xml:space="preserve"> </v>
      </c>
      <c r="D186" s="57" t="str">
        <f t="shared" si="14"/>
        <v xml:space="preserve"> </v>
      </c>
      <c r="E186" s="58"/>
      <c r="F186" s="59"/>
      <c r="G186" s="60" t="str">
        <f t="shared" si="12"/>
        <v xml:space="preserve"> </v>
      </c>
      <c r="H186" s="56"/>
      <c r="I186" s="61" t="str">
        <f>IF(E186&lt;=A184," ","FEHLER")</f>
        <v xml:space="preserve"> </v>
      </c>
    </row>
    <row r="187" spans="1:9" x14ac:dyDescent="0.2">
      <c r="A187" s="68">
        <v>1</v>
      </c>
      <c r="B187" s="68"/>
      <c r="C187" s="73" t="s">
        <v>74</v>
      </c>
      <c r="D187" s="73"/>
      <c r="E187" s="9" t="s">
        <v>74</v>
      </c>
      <c r="F187" s="76" t="s">
        <v>84</v>
      </c>
      <c r="G187" s="76"/>
      <c r="H187" s="76"/>
    </row>
    <row r="188" spans="1:9" x14ac:dyDescent="0.2">
      <c r="A188" s="68">
        <v>2</v>
      </c>
      <c r="B188" s="68"/>
      <c r="C188" s="73" t="s">
        <v>53</v>
      </c>
      <c r="D188" s="73"/>
      <c r="E188" s="9" t="s">
        <v>54</v>
      </c>
      <c r="F188" s="76"/>
      <c r="G188" s="76"/>
      <c r="H188" s="76"/>
    </row>
    <row r="189" spans="1:9" x14ac:dyDescent="0.2">
      <c r="A189" s="68">
        <v>3</v>
      </c>
      <c r="B189" s="68"/>
      <c r="C189" s="73" t="s">
        <v>74</v>
      </c>
      <c r="D189" s="73"/>
      <c r="E189" s="9" t="s">
        <v>74</v>
      </c>
      <c r="F189" s="76"/>
      <c r="G189" s="76"/>
      <c r="H189" s="76"/>
    </row>
    <row r="190" spans="1:9" x14ac:dyDescent="0.2">
      <c r="A190" s="68">
        <v>4</v>
      </c>
      <c r="B190" s="68"/>
      <c r="C190" s="73" t="s">
        <v>74</v>
      </c>
      <c r="D190" s="73"/>
      <c r="E190" s="9" t="s">
        <v>74</v>
      </c>
      <c r="F190" s="76"/>
      <c r="G190" s="76"/>
      <c r="H190" s="76"/>
    </row>
    <row r="191" spans="1:9" x14ac:dyDescent="0.2">
      <c r="A191" s="68">
        <v>5</v>
      </c>
      <c r="B191" s="68"/>
      <c r="C191" s="73" t="s">
        <v>89</v>
      </c>
      <c r="D191" s="73"/>
      <c r="E191" s="9" t="s">
        <v>90</v>
      </c>
      <c r="F191" s="76"/>
      <c r="G191" s="76"/>
      <c r="H191" s="76"/>
    </row>
    <row r="192" spans="1:9" x14ac:dyDescent="0.2">
      <c r="A192" s="68">
        <v>6</v>
      </c>
      <c r="B192" s="68"/>
      <c r="C192" s="73" t="s">
        <v>74</v>
      </c>
      <c r="D192" s="73"/>
      <c r="E192" s="9" t="s">
        <v>74</v>
      </c>
      <c r="F192" s="76"/>
      <c r="G192" s="76"/>
      <c r="H192" s="76"/>
    </row>
    <row r="193" spans="1:9" x14ac:dyDescent="0.2">
      <c r="A193" s="69" t="s">
        <v>56</v>
      </c>
      <c r="B193" s="69"/>
      <c r="C193" s="56" t="s">
        <v>57</v>
      </c>
      <c r="D193" s="56" t="s">
        <v>58</v>
      </c>
      <c r="E193" s="56" t="s">
        <v>59</v>
      </c>
      <c r="F193" s="56" t="s">
        <v>60</v>
      </c>
      <c r="G193" s="56" t="s">
        <v>61</v>
      </c>
      <c r="H193" s="56" t="s">
        <v>62</v>
      </c>
    </row>
    <row r="194" spans="1:9" ht="12.75" customHeight="1" x14ac:dyDescent="0.2">
      <c r="A194" s="67">
        <f>$A$9</f>
        <v>44108</v>
      </c>
      <c r="B194" s="68">
        <v>1</v>
      </c>
      <c r="C194" s="57" t="str">
        <f>E187</f>
        <v xml:space="preserve"> </v>
      </c>
      <c r="D194" s="57" t="str">
        <f>E188</f>
        <v>Lichtenrade</v>
      </c>
      <c r="E194" s="58"/>
      <c r="F194" s="59"/>
      <c r="G194" s="60" t="str">
        <f t="shared" ref="G194:G223" si="15">IF(E194=0," ",WEEKDAY(E194))</f>
        <v xml:space="preserve"> </v>
      </c>
      <c r="H194" s="56"/>
      <c r="I194" s="61" t="str">
        <f>IF(E194&lt;=A194," ","FEHLER")</f>
        <v xml:space="preserve"> </v>
      </c>
    </row>
    <row r="195" spans="1:9" x14ac:dyDescent="0.2">
      <c r="A195" s="67"/>
      <c r="B195" s="68"/>
      <c r="C195" s="57" t="str">
        <f>E189</f>
        <v xml:space="preserve"> </v>
      </c>
      <c r="D195" s="57" t="str">
        <f>E190</f>
        <v xml:space="preserve"> </v>
      </c>
      <c r="E195" s="58"/>
      <c r="F195" s="59"/>
      <c r="G195" s="60" t="str">
        <f t="shared" si="15"/>
        <v xml:space="preserve"> </v>
      </c>
      <c r="H195" s="56"/>
      <c r="I195" s="61" t="str">
        <f>IF(E195&lt;=A194," ","FEHLER")</f>
        <v xml:space="preserve"> </v>
      </c>
    </row>
    <row r="196" spans="1:9" x14ac:dyDescent="0.2">
      <c r="A196" s="67"/>
      <c r="B196" s="68"/>
      <c r="C196" s="57" t="str">
        <f>E191</f>
        <v>SCS</v>
      </c>
      <c r="D196" s="57" t="str">
        <f>E192</f>
        <v xml:space="preserve"> </v>
      </c>
      <c r="E196" s="58"/>
      <c r="F196" s="59"/>
      <c r="G196" s="60" t="str">
        <f t="shared" si="15"/>
        <v xml:space="preserve"> </v>
      </c>
      <c r="H196" s="56"/>
      <c r="I196" s="61" t="str">
        <f>IF(E196&lt;=A194," ","FEHLER")</f>
        <v xml:space="preserve"> </v>
      </c>
    </row>
    <row r="197" spans="1:9" ht="12.75" customHeight="1" x14ac:dyDescent="0.2">
      <c r="A197" s="67">
        <f>$A$12</f>
        <v>44122</v>
      </c>
      <c r="B197" s="68">
        <v>2</v>
      </c>
      <c r="C197" s="57" t="str">
        <f>E192</f>
        <v xml:space="preserve"> </v>
      </c>
      <c r="D197" s="57" t="str">
        <f>E187</f>
        <v xml:space="preserve"> </v>
      </c>
      <c r="E197" s="58"/>
      <c r="F197" s="59"/>
      <c r="G197" s="60" t="str">
        <f t="shared" si="15"/>
        <v xml:space="preserve"> </v>
      </c>
      <c r="H197" s="56"/>
      <c r="I197" s="61" t="str">
        <f>IF(E197&lt;=A197," ","FEHLER")</f>
        <v xml:space="preserve"> </v>
      </c>
    </row>
    <row r="198" spans="1:9" x14ac:dyDescent="0.2">
      <c r="A198" s="67"/>
      <c r="B198" s="68"/>
      <c r="C198" s="57" t="str">
        <f>E188</f>
        <v>Lichtenrade</v>
      </c>
      <c r="D198" s="57" t="str">
        <f>E189</f>
        <v xml:space="preserve"> </v>
      </c>
      <c r="E198" s="58"/>
      <c r="F198" s="59"/>
      <c r="G198" s="60" t="str">
        <f t="shared" si="15"/>
        <v xml:space="preserve"> </v>
      </c>
      <c r="H198" s="56"/>
      <c r="I198" s="61" t="str">
        <f>IF(E198&lt;=A197," ","FEHLER")</f>
        <v xml:space="preserve"> </v>
      </c>
    </row>
    <row r="199" spans="1:9" x14ac:dyDescent="0.2">
      <c r="A199" s="67"/>
      <c r="B199" s="68"/>
      <c r="C199" s="57" t="str">
        <f>E190</f>
        <v xml:space="preserve"> </v>
      </c>
      <c r="D199" s="57" t="str">
        <f>E191</f>
        <v>SCS</v>
      </c>
      <c r="E199" s="58"/>
      <c r="F199" s="59"/>
      <c r="G199" s="60" t="str">
        <f t="shared" si="15"/>
        <v xml:space="preserve"> </v>
      </c>
      <c r="H199" s="56"/>
      <c r="I199" s="61" t="str">
        <f>IF(E199&lt;=A197," ","FEHLER")</f>
        <v xml:space="preserve"> </v>
      </c>
    </row>
    <row r="200" spans="1:9" ht="12.75" customHeight="1" x14ac:dyDescent="0.2">
      <c r="A200" s="67">
        <f>$A$15</f>
        <v>44136</v>
      </c>
      <c r="B200" s="68">
        <v>3</v>
      </c>
      <c r="C200" s="57" t="str">
        <f>E191</f>
        <v>SCS</v>
      </c>
      <c r="D200" s="57" t="str">
        <f>E187</f>
        <v xml:space="preserve"> </v>
      </c>
      <c r="E200" s="58"/>
      <c r="F200" s="59"/>
      <c r="G200" s="60" t="str">
        <f t="shared" si="15"/>
        <v xml:space="preserve"> </v>
      </c>
      <c r="H200" s="56"/>
      <c r="I200" s="61" t="str">
        <f>IF(E200&lt;=A200," ","FEHLER")</f>
        <v xml:space="preserve"> </v>
      </c>
    </row>
    <row r="201" spans="1:9" x14ac:dyDescent="0.2">
      <c r="A201" s="67"/>
      <c r="B201" s="68"/>
      <c r="C201" s="57" t="str">
        <f>E188</f>
        <v>Lichtenrade</v>
      </c>
      <c r="D201" s="57" t="str">
        <f>E190</f>
        <v xml:space="preserve"> </v>
      </c>
      <c r="E201" s="58"/>
      <c r="F201" s="59"/>
      <c r="G201" s="60" t="str">
        <f t="shared" si="15"/>
        <v xml:space="preserve"> </v>
      </c>
      <c r="H201" s="56"/>
      <c r="I201" s="61" t="str">
        <f>IF(E201&lt;=A200," ","FEHLER")</f>
        <v xml:space="preserve"> </v>
      </c>
    </row>
    <row r="202" spans="1:9" x14ac:dyDescent="0.2">
      <c r="A202" s="67"/>
      <c r="B202" s="68"/>
      <c r="C202" s="57" t="str">
        <f>E189</f>
        <v xml:space="preserve"> </v>
      </c>
      <c r="D202" s="57" t="str">
        <f>E192</f>
        <v xml:space="preserve"> </v>
      </c>
      <c r="E202" s="58"/>
      <c r="F202" s="59"/>
      <c r="G202" s="60" t="str">
        <f t="shared" si="15"/>
        <v xml:space="preserve"> </v>
      </c>
      <c r="H202" s="56"/>
      <c r="I202" s="61" t="str">
        <f>IF(E202&lt;=A200," ","FEHLER")</f>
        <v xml:space="preserve"> </v>
      </c>
    </row>
    <row r="203" spans="1:9" ht="12.75" customHeight="1" x14ac:dyDescent="0.2">
      <c r="A203" s="67">
        <f>$A$18</f>
        <v>44157</v>
      </c>
      <c r="B203" s="68">
        <v>4</v>
      </c>
      <c r="C203" s="57" t="str">
        <f>E187</f>
        <v xml:space="preserve"> </v>
      </c>
      <c r="D203" s="57" t="str">
        <f>E190</f>
        <v xml:space="preserve"> </v>
      </c>
      <c r="E203" s="58"/>
      <c r="F203" s="59"/>
      <c r="G203" s="60" t="str">
        <f t="shared" si="15"/>
        <v xml:space="preserve"> </v>
      </c>
      <c r="H203" s="56"/>
      <c r="I203" s="61" t="str">
        <f>IF(E203&lt;=A203," ","FEHLER")</f>
        <v xml:space="preserve"> </v>
      </c>
    </row>
    <row r="204" spans="1:9" x14ac:dyDescent="0.2">
      <c r="A204" s="67"/>
      <c r="B204" s="68"/>
      <c r="C204" s="57" t="str">
        <f>E192</f>
        <v xml:space="preserve"> </v>
      </c>
      <c r="D204" s="57" t="str">
        <f>E188</f>
        <v>Lichtenrade</v>
      </c>
      <c r="E204" s="58"/>
      <c r="F204" s="59"/>
      <c r="G204" s="60" t="str">
        <f t="shared" si="15"/>
        <v xml:space="preserve"> </v>
      </c>
      <c r="H204" s="56"/>
      <c r="I204" s="61" t="str">
        <f>IF(E204&lt;=A203," ","FEHLER")</f>
        <v xml:space="preserve"> </v>
      </c>
    </row>
    <row r="205" spans="1:9" x14ac:dyDescent="0.2">
      <c r="A205" s="67"/>
      <c r="B205" s="68"/>
      <c r="C205" s="57" t="str">
        <f>E191</f>
        <v>SCS</v>
      </c>
      <c r="D205" s="57" t="str">
        <f>E189</f>
        <v xml:space="preserve"> </v>
      </c>
      <c r="E205" s="58"/>
      <c r="F205" s="59"/>
      <c r="G205" s="60" t="str">
        <f t="shared" si="15"/>
        <v xml:space="preserve"> </v>
      </c>
      <c r="H205" s="56"/>
      <c r="I205" s="61" t="str">
        <f>IF(E205&lt;=A203," ","FEHLER")</f>
        <v xml:space="preserve"> </v>
      </c>
    </row>
    <row r="206" spans="1:9" ht="12.75" customHeight="1" x14ac:dyDescent="0.2">
      <c r="A206" s="67">
        <f>$A$21</f>
        <v>44171</v>
      </c>
      <c r="B206" s="68">
        <v>5</v>
      </c>
      <c r="C206" s="57" t="str">
        <f>E189</f>
        <v xml:space="preserve"> </v>
      </c>
      <c r="D206" s="57" t="str">
        <f>E187</f>
        <v xml:space="preserve"> </v>
      </c>
      <c r="E206" s="58"/>
      <c r="F206" s="59"/>
      <c r="G206" s="60" t="str">
        <f t="shared" si="15"/>
        <v xml:space="preserve"> </v>
      </c>
      <c r="H206" s="56"/>
      <c r="I206" s="61" t="str">
        <f>IF(E206&lt;=A206," ","FEHLER")</f>
        <v xml:space="preserve"> </v>
      </c>
    </row>
    <row r="207" spans="1:9" x14ac:dyDescent="0.2">
      <c r="A207" s="67"/>
      <c r="B207" s="68"/>
      <c r="C207" s="87" t="str">
        <f>E188</f>
        <v>Lichtenrade</v>
      </c>
      <c r="D207" s="87" t="str">
        <f>E191</f>
        <v>SCS</v>
      </c>
      <c r="E207" s="88">
        <v>44164</v>
      </c>
      <c r="F207" s="89">
        <v>0.5625</v>
      </c>
      <c r="G207" s="90">
        <f t="shared" si="15"/>
        <v>1</v>
      </c>
      <c r="H207" s="56"/>
      <c r="I207" s="61" t="str">
        <f>IF(E207&lt;=A206," ","FEHLER")</f>
        <v xml:space="preserve"> </v>
      </c>
    </row>
    <row r="208" spans="1:9" x14ac:dyDescent="0.2">
      <c r="A208" s="67"/>
      <c r="B208" s="68"/>
      <c r="C208" s="57" t="str">
        <f>E190</f>
        <v xml:space="preserve"> </v>
      </c>
      <c r="D208" s="57" t="str">
        <f>E192</f>
        <v xml:space="preserve"> </v>
      </c>
      <c r="E208" s="58"/>
      <c r="F208" s="59"/>
      <c r="G208" s="60" t="str">
        <f t="shared" si="15"/>
        <v xml:space="preserve"> </v>
      </c>
      <c r="H208" s="56"/>
      <c r="I208" s="61" t="str">
        <f>IF(E208&lt;=A206," ","FEHLER")</f>
        <v xml:space="preserve"> </v>
      </c>
    </row>
    <row r="209" spans="1:9" ht="12.75" customHeight="1" x14ac:dyDescent="0.2">
      <c r="A209" s="67">
        <f>$A$24</f>
        <v>44199</v>
      </c>
      <c r="B209" s="68">
        <v>6</v>
      </c>
      <c r="C209" s="57" t="str">
        <f t="shared" ref="C209:C223" si="16">D194</f>
        <v>Lichtenrade</v>
      </c>
      <c r="D209" s="57" t="str">
        <f t="shared" ref="D209:D223" si="17">C194</f>
        <v xml:space="preserve"> </v>
      </c>
      <c r="E209" s="58"/>
      <c r="F209" s="59"/>
      <c r="G209" s="60" t="str">
        <f t="shared" si="15"/>
        <v xml:space="preserve"> </v>
      </c>
      <c r="H209" s="56"/>
      <c r="I209" s="61" t="str">
        <f>IF(E209&lt;=A209," ","FEHLER")</f>
        <v xml:space="preserve"> </v>
      </c>
    </row>
    <row r="210" spans="1:9" x14ac:dyDescent="0.2">
      <c r="A210" s="67"/>
      <c r="B210" s="68"/>
      <c r="C210" s="57" t="str">
        <f t="shared" si="16"/>
        <v xml:space="preserve"> </v>
      </c>
      <c r="D210" s="57" t="str">
        <f t="shared" si="17"/>
        <v xml:space="preserve"> </v>
      </c>
      <c r="E210" s="58"/>
      <c r="F210" s="59"/>
      <c r="G210" s="60" t="str">
        <f t="shared" si="15"/>
        <v xml:space="preserve"> </v>
      </c>
      <c r="H210" s="56"/>
      <c r="I210" s="61" t="str">
        <f>IF(E210&lt;=A209," ","FEHLER")</f>
        <v xml:space="preserve"> </v>
      </c>
    </row>
    <row r="211" spans="1:9" x14ac:dyDescent="0.2">
      <c r="A211" s="67"/>
      <c r="B211" s="68"/>
      <c r="C211" s="57" t="str">
        <f t="shared" si="16"/>
        <v xml:space="preserve"> </v>
      </c>
      <c r="D211" s="57" t="str">
        <f t="shared" si="17"/>
        <v>SCS</v>
      </c>
      <c r="E211" s="58"/>
      <c r="F211" s="59"/>
      <c r="G211" s="60" t="str">
        <f t="shared" si="15"/>
        <v xml:space="preserve"> </v>
      </c>
      <c r="H211" s="56"/>
      <c r="I211" s="61" t="str">
        <f>IF(E211&lt;=A209," ","FEHLER")</f>
        <v xml:space="preserve"> </v>
      </c>
    </row>
    <row r="212" spans="1:9" ht="12.75" customHeight="1" x14ac:dyDescent="0.2">
      <c r="A212" s="67">
        <f>$A$27</f>
        <v>44213</v>
      </c>
      <c r="B212" s="68">
        <v>7</v>
      </c>
      <c r="C212" s="57" t="str">
        <f t="shared" si="16"/>
        <v xml:space="preserve"> </v>
      </c>
      <c r="D212" s="57" t="str">
        <f t="shared" si="17"/>
        <v xml:space="preserve"> </v>
      </c>
      <c r="E212" s="58"/>
      <c r="F212" s="59"/>
      <c r="G212" s="60" t="str">
        <f t="shared" si="15"/>
        <v xml:space="preserve"> </v>
      </c>
      <c r="H212" s="56"/>
      <c r="I212" s="61" t="str">
        <f>IF(E212&lt;=A212," ","FEHLER")</f>
        <v xml:space="preserve"> </v>
      </c>
    </row>
    <row r="213" spans="1:9" x14ac:dyDescent="0.2">
      <c r="A213" s="67"/>
      <c r="B213" s="68"/>
      <c r="C213" s="57" t="str">
        <f t="shared" si="16"/>
        <v xml:space="preserve"> </v>
      </c>
      <c r="D213" s="57" t="str">
        <f t="shared" si="17"/>
        <v>Lichtenrade</v>
      </c>
      <c r="E213" s="58"/>
      <c r="F213" s="59"/>
      <c r="G213" s="60" t="str">
        <f t="shared" si="15"/>
        <v xml:space="preserve"> </v>
      </c>
      <c r="H213" s="56"/>
      <c r="I213" s="61" t="str">
        <f>IF(E213&lt;=A212," ","FEHLER")</f>
        <v xml:space="preserve"> </v>
      </c>
    </row>
    <row r="214" spans="1:9" x14ac:dyDescent="0.2">
      <c r="A214" s="67"/>
      <c r="B214" s="68"/>
      <c r="C214" s="57" t="str">
        <f t="shared" si="16"/>
        <v>SCS</v>
      </c>
      <c r="D214" s="57" t="str">
        <f t="shared" si="17"/>
        <v xml:space="preserve"> </v>
      </c>
      <c r="E214" s="58"/>
      <c r="F214" s="59"/>
      <c r="G214" s="60" t="str">
        <f t="shared" si="15"/>
        <v xml:space="preserve"> </v>
      </c>
      <c r="H214" s="56"/>
      <c r="I214" s="61" t="str">
        <f>IF(E214&lt;=A212," ","FEHLER")</f>
        <v xml:space="preserve"> </v>
      </c>
    </row>
    <row r="215" spans="1:9" ht="12.75" customHeight="1" x14ac:dyDescent="0.2">
      <c r="A215" s="67">
        <f>$A$30</f>
        <v>44234</v>
      </c>
      <c r="B215" s="68">
        <v>8</v>
      </c>
      <c r="C215" s="57" t="str">
        <f t="shared" si="16"/>
        <v xml:space="preserve"> </v>
      </c>
      <c r="D215" s="57" t="str">
        <f t="shared" si="17"/>
        <v>SCS</v>
      </c>
      <c r="E215" s="58"/>
      <c r="F215" s="59"/>
      <c r="G215" s="60" t="str">
        <f t="shared" si="15"/>
        <v xml:space="preserve"> </v>
      </c>
      <c r="H215" s="56"/>
      <c r="I215" s="61" t="str">
        <f>IF(E215&lt;=A215," ","FEHLER")</f>
        <v xml:space="preserve"> </v>
      </c>
    </row>
    <row r="216" spans="1:9" x14ac:dyDescent="0.2">
      <c r="A216" s="67"/>
      <c r="B216" s="68"/>
      <c r="C216" s="57" t="str">
        <f t="shared" si="16"/>
        <v xml:space="preserve"> </v>
      </c>
      <c r="D216" s="57" t="str">
        <f t="shared" si="17"/>
        <v>Lichtenrade</v>
      </c>
      <c r="E216" s="58"/>
      <c r="F216" s="59"/>
      <c r="G216" s="60" t="str">
        <f t="shared" si="15"/>
        <v xml:space="preserve"> </v>
      </c>
      <c r="H216" s="56"/>
      <c r="I216" s="61" t="str">
        <f>IF(E216&lt;=A215," ","FEHLER")</f>
        <v xml:space="preserve"> </v>
      </c>
    </row>
    <row r="217" spans="1:9" x14ac:dyDescent="0.2">
      <c r="A217" s="67"/>
      <c r="B217" s="68"/>
      <c r="C217" s="57" t="str">
        <f t="shared" si="16"/>
        <v xml:space="preserve"> </v>
      </c>
      <c r="D217" s="57" t="str">
        <f t="shared" si="17"/>
        <v xml:space="preserve"> </v>
      </c>
      <c r="E217" s="58"/>
      <c r="F217" s="59"/>
      <c r="G217" s="60" t="str">
        <f t="shared" si="15"/>
        <v xml:space="preserve"> </v>
      </c>
      <c r="H217" s="56"/>
      <c r="I217" s="61" t="str">
        <f>IF(E217&lt;=A215," ","FEHLER")</f>
        <v xml:space="preserve"> </v>
      </c>
    </row>
    <row r="218" spans="1:9" ht="12.75" customHeight="1" x14ac:dyDescent="0.2">
      <c r="A218" s="67">
        <f>$A$33</f>
        <v>44248</v>
      </c>
      <c r="B218" s="68">
        <v>9</v>
      </c>
      <c r="C218" s="57" t="str">
        <f t="shared" si="16"/>
        <v xml:space="preserve"> </v>
      </c>
      <c r="D218" s="57" t="str">
        <f t="shared" si="17"/>
        <v xml:space="preserve"> </v>
      </c>
      <c r="E218" s="58"/>
      <c r="F218" s="59"/>
      <c r="G218" s="60" t="str">
        <f t="shared" si="15"/>
        <v xml:space="preserve"> </v>
      </c>
      <c r="H218" s="56"/>
      <c r="I218" s="61" t="str">
        <f>IF(E218&lt;=A218," ","FEHLER")</f>
        <v xml:space="preserve"> </v>
      </c>
    </row>
    <row r="219" spans="1:9" x14ac:dyDescent="0.2">
      <c r="A219" s="67"/>
      <c r="B219" s="68"/>
      <c r="C219" s="57" t="str">
        <f t="shared" si="16"/>
        <v>Lichtenrade</v>
      </c>
      <c r="D219" s="57" t="str">
        <f t="shared" si="17"/>
        <v xml:space="preserve"> </v>
      </c>
      <c r="E219" s="58"/>
      <c r="F219" s="59"/>
      <c r="G219" s="60" t="str">
        <f t="shared" si="15"/>
        <v xml:space="preserve"> </v>
      </c>
      <c r="H219" s="56"/>
      <c r="I219" s="61" t="str">
        <f>IF(E219&lt;=A218," ","FEHLER")</f>
        <v xml:space="preserve"> </v>
      </c>
    </row>
    <row r="220" spans="1:9" x14ac:dyDescent="0.2">
      <c r="A220" s="67"/>
      <c r="B220" s="68"/>
      <c r="C220" s="57" t="str">
        <f t="shared" si="16"/>
        <v xml:space="preserve"> </v>
      </c>
      <c r="D220" s="57" t="str">
        <f t="shared" si="17"/>
        <v>SCS</v>
      </c>
      <c r="E220" s="58"/>
      <c r="F220" s="59"/>
      <c r="G220" s="60" t="str">
        <f t="shared" si="15"/>
        <v xml:space="preserve"> </v>
      </c>
      <c r="H220" s="56"/>
      <c r="I220" s="61" t="str">
        <f>IF(E220&lt;=A218," ","FEHLER")</f>
        <v xml:space="preserve"> </v>
      </c>
    </row>
    <row r="221" spans="1:9" ht="12.75" customHeight="1" x14ac:dyDescent="0.2">
      <c r="A221" s="67">
        <f>$A$36</f>
        <v>44262</v>
      </c>
      <c r="B221" s="68">
        <v>10</v>
      </c>
      <c r="C221" s="57" t="str">
        <f t="shared" si="16"/>
        <v xml:space="preserve"> </v>
      </c>
      <c r="D221" s="57" t="str">
        <f t="shared" si="17"/>
        <v xml:space="preserve"> </v>
      </c>
      <c r="E221" s="58"/>
      <c r="F221" s="59"/>
      <c r="G221" s="60" t="str">
        <f t="shared" si="15"/>
        <v xml:space="preserve"> </v>
      </c>
      <c r="H221" s="56"/>
      <c r="I221" s="61" t="str">
        <f>IF(E221&lt;=A221," ","FEHLER")</f>
        <v xml:space="preserve"> </v>
      </c>
    </row>
    <row r="222" spans="1:9" x14ac:dyDescent="0.2">
      <c r="A222" s="67"/>
      <c r="B222" s="68"/>
      <c r="C222" s="57" t="str">
        <f t="shared" si="16"/>
        <v>SCS</v>
      </c>
      <c r="D222" s="57" t="str">
        <f t="shared" si="17"/>
        <v>Lichtenrade</v>
      </c>
      <c r="E222" s="58">
        <v>44262</v>
      </c>
      <c r="F222" s="59">
        <v>0.41666666666666669</v>
      </c>
      <c r="G222" s="60">
        <f t="shared" si="15"/>
        <v>1</v>
      </c>
      <c r="H222" s="56"/>
      <c r="I222" s="61" t="str">
        <f>IF(E222&lt;=A221," ","FEHLER")</f>
        <v xml:space="preserve"> </v>
      </c>
    </row>
    <row r="223" spans="1:9" x14ac:dyDescent="0.2">
      <c r="A223" s="67"/>
      <c r="B223" s="68"/>
      <c r="C223" s="57" t="str">
        <f t="shared" si="16"/>
        <v xml:space="preserve"> </v>
      </c>
      <c r="D223" s="57" t="str">
        <f t="shared" si="17"/>
        <v xml:space="preserve"> </v>
      </c>
      <c r="E223" s="58"/>
      <c r="F223" s="59"/>
      <c r="G223" s="60" t="str">
        <f t="shared" si="15"/>
        <v xml:space="preserve"> </v>
      </c>
      <c r="H223" s="56"/>
      <c r="I223" s="61" t="str">
        <f>IF(E223&lt;=A221," ","FEHLER")</f>
        <v xml:space="preserve"> </v>
      </c>
    </row>
    <row r="224" spans="1:9" x14ac:dyDescent="0.2">
      <c r="A224" s="68">
        <v>1</v>
      </c>
      <c r="B224" s="68"/>
      <c r="C224" s="73" t="s">
        <v>74</v>
      </c>
      <c r="D224" s="73"/>
      <c r="E224" s="9" t="s">
        <v>74</v>
      </c>
      <c r="F224" s="76" t="s">
        <v>91</v>
      </c>
      <c r="G224" s="76"/>
      <c r="H224" s="76"/>
    </row>
    <row r="225" spans="1:9" x14ac:dyDescent="0.2">
      <c r="A225" s="68">
        <v>2</v>
      </c>
      <c r="B225" s="68"/>
      <c r="C225" s="73" t="s">
        <v>85</v>
      </c>
      <c r="D225" s="73"/>
      <c r="E225" s="9" t="s">
        <v>86</v>
      </c>
      <c r="F225" s="76"/>
      <c r="G225" s="76"/>
      <c r="H225" s="76"/>
    </row>
    <row r="226" spans="1:9" x14ac:dyDescent="0.2">
      <c r="A226" s="68">
        <v>3</v>
      </c>
      <c r="B226" s="68"/>
      <c r="C226" s="73" t="s">
        <v>63</v>
      </c>
      <c r="D226" s="73"/>
      <c r="E226" s="9" t="s">
        <v>64</v>
      </c>
      <c r="F226" s="76"/>
      <c r="G226" s="76"/>
      <c r="H226" s="76"/>
    </row>
    <row r="227" spans="1:9" x14ac:dyDescent="0.2">
      <c r="A227" s="68">
        <v>4</v>
      </c>
      <c r="B227" s="68"/>
      <c r="C227" s="73" t="s">
        <v>74</v>
      </c>
      <c r="D227" s="73"/>
      <c r="E227" s="9" t="s">
        <v>74</v>
      </c>
      <c r="F227" s="76"/>
      <c r="G227" s="76"/>
      <c r="H227" s="76"/>
    </row>
    <row r="228" spans="1:9" x14ac:dyDescent="0.2">
      <c r="A228" s="68">
        <v>5</v>
      </c>
      <c r="B228" s="68"/>
      <c r="C228" s="73" t="s">
        <v>74</v>
      </c>
      <c r="D228" s="73"/>
      <c r="E228" s="9" t="s">
        <v>74</v>
      </c>
      <c r="F228" s="76"/>
      <c r="G228" s="76"/>
      <c r="H228" s="76"/>
    </row>
    <row r="229" spans="1:9" x14ac:dyDescent="0.2">
      <c r="A229" s="68">
        <v>6</v>
      </c>
      <c r="B229" s="68"/>
      <c r="C229" s="73" t="s">
        <v>74</v>
      </c>
      <c r="D229" s="73"/>
      <c r="E229" s="9" t="s">
        <v>74</v>
      </c>
      <c r="F229" s="76"/>
      <c r="G229" s="76"/>
      <c r="H229" s="76"/>
    </row>
    <row r="230" spans="1:9" x14ac:dyDescent="0.2">
      <c r="A230" s="69" t="s">
        <v>56</v>
      </c>
      <c r="B230" s="69"/>
      <c r="C230" s="56" t="s">
        <v>57</v>
      </c>
      <c r="D230" s="56" t="s">
        <v>58</v>
      </c>
      <c r="E230" s="56" t="s">
        <v>59</v>
      </c>
      <c r="F230" s="56" t="s">
        <v>60</v>
      </c>
      <c r="G230" s="56" t="s">
        <v>61</v>
      </c>
      <c r="H230" s="56" t="s">
        <v>62</v>
      </c>
    </row>
    <row r="231" spans="1:9" ht="12.75" customHeight="1" x14ac:dyDescent="0.2">
      <c r="A231" s="67">
        <f>$A$9</f>
        <v>44108</v>
      </c>
      <c r="B231" s="68">
        <v>1</v>
      </c>
      <c r="C231" s="57" t="str">
        <f>E224</f>
        <v xml:space="preserve"> </v>
      </c>
      <c r="D231" s="57" t="str">
        <f>E225</f>
        <v>Dresdenia</v>
      </c>
      <c r="E231" s="58"/>
      <c r="F231" s="59"/>
      <c r="G231" s="60" t="str">
        <f t="shared" ref="G231:G260" si="18">IF(E231=0," ",WEEKDAY(E231))</f>
        <v xml:space="preserve"> </v>
      </c>
      <c r="H231" s="56"/>
      <c r="I231" s="61" t="str">
        <f>IF(E231&lt;=A231," ","FEHLER")</f>
        <v xml:space="preserve"> </v>
      </c>
    </row>
    <row r="232" spans="1:9" x14ac:dyDescent="0.2">
      <c r="A232" s="67"/>
      <c r="B232" s="68"/>
      <c r="C232" s="57" t="str">
        <f>E226</f>
        <v>BSG</v>
      </c>
      <c r="D232" s="57" t="str">
        <f>E227</f>
        <v xml:space="preserve"> </v>
      </c>
      <c r="E232" s="58"/>
      <c r="F232" s="59"/>
      <c r="G232" s="60" t="str">
        <f t="shared" si="18"/>
        <v xml:space="preserve"> </v>
      </c>
      <c r="H232" s="56"/>
      <c r="I232" s="61" t="str">
        <f>IF(E232&lt;=A231," ","FEHLER")</f>
        <v xml:space="preserve"> </v>
      </c>
    </row>
    <row r="233" spans="1:9" x14ac:dyDescent="0.2">
      <c r="A233" s="67"/>
      <c r="B233" s="68"/>
      <c r="C233" s="57" t="str">
        <f>E228</f>
        <v xml:space="preserve"> </v>
      </c>
      <c r="D233" s="57" t="str">
        <f>E229</f>
        <v xml:space="preserve"> </v>
      </c>
      <c r="E233" s="58"/>
      <c r="F233" s="59"/>
      <c r="G233" s="60" t="str">
        <f t="shared" si="18"/>
        <v xml:space="preserve"> </v>
      </c>
      <c r="H233" s="56"/>
      <c r="I233" s="61" t="str">
        <f>IF(E233&lt;=A231," ","FEHLER")</f>
        <v xml:space="preserve"> </v>
      </c>
    </row>
    <row r="234" spans="1:9" ht="12.75" customHeight="1" x14ac:dyDescent="0.2">
      <c r="A234" s="67">
        <f>$A$12</f>
        <v>44122</v>
      </c>
      <c r="B234" s="68">
        <v>2</v>
      </c>
      <c r="C234" s="57" t="str">
        <f>E229</f>
        <v xml:space="preserve"> </v>
      </c>
      <c r="D234" s="57" t="str">
        <f>E224</f>
        <v xml:space="preserve"> </v>
      </c>
      <c r="E234" s="58"/>
      <c r="F234" s="59"/>
      <c r="G234" s="60" t="str">
        <f t="shared" si="18"/>
        <v xml:space="preserve"> </v>
      </c>
      <c r="H234" s="56"/>
      <c r="I234" s="61" t="str">
        <f>IF(E234&lt;=A234," ","FEHLER")</f>
        <v xml:space="preserve"> </v>
      </c>
    </row>
    <row r="235" spans="1:9" x14ac:dyDescent="0.2">
      <c r="A235" s="67"/>
      <c r="B235" s="68"/>
      <c r="C235" s="57" t="str">
        <f>E225</f>
        <v>Dresdenia</v>
      </c>
      <c r="D235" s="57" t="str">
        <f>E226</f>
        <v>BSG</v>
      </c>
      <c r="E235" s="58">
        <v>44120</v>
      </c>
      <c r="F235" s="59">
        <v>0.75</v>
      </c>
      <c r="G235" s="60">
        <f t="shared" si="18"/>
        <v>6</v>
      </c>
      <c r="H235" s="56"/>
      <c r="I235" s="61" t="str">
        <f>IF(E235&lt;=A234," ","FEHLER")</f>
        <v xml:space="preserve"> </v>
      </c>
    </row>
    <row r="236" spans="1:9" x14ac:dyDescent="0.2">
      <c r="A236" s="67"/>
      <c r="B236" s="68"/>
      <c r="C236" s="57" t="str">
        <f>E227</f>
        <v xml:space="preserve"> </v>
      </c>
      <c r="D236" s="57" t="str">
        <f>E228</f>
        <v xml:space="preserve"> </v>
      </c>
      <c r="E236" s="58"/>
      <c r="F236" s="59"/>
      <c r="G236" s="60" t="str">
        <f t="shared" si="18"/>
        <v xml:space="preserve"> </v>
      </c>
      <c r="H236" s="56"/>
      <c r="I236" s="61" t="str">
        <f>IF(E236&lt;=A234," ","FEHLER")</f>
        <v xml:space="preserve"> </v>
      </c>
    </row>
    <row r="237" spans="1:9" ht="12.75" customHeight="1" x14ac:dyDescent="0.2">
      <c r="A237" s="67">
        <f>$A$15</f>
        <v>44136</v>
      </c>
      <c r="B237" s="68">
        <v>3</v>
      </c>
      <c r="C237" s="57" t="str">
        <f>E228</f>
        <v xml:space="preserve"> </v>
      </c>
      <c r="D237" s="57" t="str">
        <f>E224</f>
        <v xml:space="preserve"> </v>
      </c>
      <c r="E237" s="58"/>
      <c r="F237" s="59"/>
      <c r="G237" s="60" t="str">
        <f t="shared" si="18"/>
        <v xml:space="preserve"> </v>
      </c>
      <c r="H237" s="56"/>
      <c r="I237" s="61" t="str">
        <f>IF(E237&lt;=A237," ","FEHLER")</f>
        <v xml:space="preserve"> </v>
      </c>
    </row>
    <row r="238" spans="1:9" x14ac:dyDescent="0.2">
      <c r="A238" s="67"/>
      <c r="B238" s="68"/>
      <c r="C238" s="57" t="str">
        <f>E225</f>
        <v>Dresdenia</v>
      </c>
      <c r="D238" s="57" t="str">
        <f>E227</f>
        <v xml:space="preserve"> </v>
      </c>
      <c r="E238" s="58"/>
      <c r="F238" s="59"/>
      <c r="G238" s="60" t="str">
        <f t="shared" si="18"/>
        <v xml:space="preserve"> </v>
      </c>
      <c r="H238" s="56"/>
      <c r="I238" s="61" t="str">
        <f>IF(E238&lt;=A237," ","FEHLER")</f>
        <v xml:space="preserve"> </v>
      </c>
    </row>
    <row r="239" spans="1:9" x14ac:dyDescent="0.2">
      <c r="A239" s="67"/>
      <c r="B239" s="68"/>
      <c r="C239" s="57" t="str">
        <f>E226</f>
        <v>BSG</v>
      </c>
      <c r="D239" s="57" t="str">
        <f>E229</f>
        <v xml:space="preserve"> </v>
      </c>
      <c r="E239" s="58"/>
      <c r="F239" s="59"/>
      <c r="G239" s="60" t="str">
        <f t="shared" si="18"/>
        <v xml:space="preserve"> </v>
      </c>
      <c r="H239" s="56"/>
      <c r="I239" s="61" t="str">
        <f>IF(E239&lt;=A237," ","FEHLER")</f>
        <v xml:space="preserve"> </v>
      </c>
    </row>
    <row r="240" spans="1:9" ht="12.75" customHeight="1" x14ac:dyDescent="0.2">
      <c r="A240" s="67">
        <f>$A$18</f>
        <v>44157</v>
      </c>
      <c r="B240" s="68">
        <v>4</v>
      </c>
      <c r="C240" s="57" t="str">
        <f>E224</f>
        <v xml:space="preserve"> </v>
      </c>
      <c r="D240" s="57" t="str">
        <f>E227</f>
        <v xml:space="preserve"> </v>
      </c>
      <c r="E240" s="58"/>
      <c r="F240" s="59"/>
      <c r="G240" s="60" t="str">
        <f t="shared" si="18"/>
        <v xml:space="preserve"> </v>
      </c>
      <c r="H240" s="56"/>
      <c r="I240" s="61" t="str">
        <f>IF(E240&lt;=A240," ","FEHLER")</f>
        <v xml:space="preserve"> </v>
      </c>
    </row>
    <row r="241" spans="1:9" x14ac:dyDescent="0.2">
      <c r="A241" s="67"/>
      <c r="B241" s="68"/>
      <c r="C241" s="57" t="str">
        <f>E229</f>
        <v xml:space="preserve"> </v>
      </c>
      <c r="D241" s="57" t="str">
        <f>E225</f>
        <v>Dresdenia</v>
      </c>
      <c r="E241" s="58"/>
      <c r="F241" s="59"/>
      <c r="G241" s="60" t="str">
        <f t="shared" si="18"/>
        <v xml:space="preserve"> </v>
      </c>
      <c r="H241" s="56"/>
      <c r="I241" s="61" t="str">
        <f>IF(E241&lt;=A240," ","FEHLER")</f>
        <v xml:space="preserve"> </v>
      </c>
    </row>
    <row r="242" spans="1:9" x14ac:dyDescent="0.2">
      <c r="A242" s="67"/>
      <c r="B242" s="68"/>
      <c r="C242" s="57" t="str">
        <f>E228</f>
        <v xml:space="preserve"> </v>
      </c>
      <c r="D242" s="57" t="str">
        <f>E226</f>
        <v>BSG</v>
      </c>
      <c r="E242" s="58"/>
      <c r="F242" s="59"/>
      <c r="G242" s="60" t="str">
        <f t="shared" si="18"/>
        <v xml:space="preserve"> </v>
      </c>
      <c r="H242" s="56"/>
      <c r="I242" s="61" t="str">
        <f>IF(E242&lt;=A240," ","FEHLER")</f>
        <v xml:space="preserve"> </v>
      </c>
    </row>
    <row r="243" spans="1:9" ht="12.75" customHeight="1" x14ac:dyDescent="0.2">
      <c r="A243" s="67">
        <f>$A$21</f>
        <v>44171</v>
      </c>
      <c r="B243" s="68">
        <v>5</v>
      </c>
      <c r="C243" s="57" t="str">
        <f>E226</f>
        <v>BSG</v>
      </c>
      <c r="D243" s="57" t="str">
        <f>E224</f>
        <v xml:space="preserve"> </v>
      </c>
      <c r="E243" s="58"/>
      <c r="F243" s="59"/>
      <c r="G243" s="60" t="str">
        <f t="shared" si="18"/>
        <v xml:space="preserve"> </v>
      </c>
      <c r="H243" s="56"/>
      <c r="I243" s="61" t="str">
        <f>IF(E243&lt;=A243," ","FEHLER")</f>
        <v xml:space="preserve"> </v>
      </c>
    </row>
    <row r="244" spans="1:9" x14ac:dyDescent="0.2">
      <c r="A244" s="67"/>
      <c r="B244" s="68"/>
      <c r="C244" s="57" t="str">
        <f>E225</f>
        <v>Dresdenia</v>
      </c>
      <c r="D244" s="57" t="str">
        <f>E228</f>
        <v xml:space="preserve"> </v>
      </c>
      <c r="E244" s="58"/>
      <c r="F244" s="59"/>
      <c r="G244" s="60" t="str">
        <f t="shared" si="18"/>
        <v xml:space="preserve"> </v>
      </c>
      <c r="H244" s="56"/>
      <c r="I244" s="61" t="str">
        <f>IF(E244&lt;=A243," ","FEHLER")</f>
        <v xml:space="preserve"> </v>
      </c>
    </row>
    <row r="245" spans="1:9" x14ac:dyDescent="0.2">
      <c r="A245" s="67"/>
      <c r="B245" s="68"/>
      <c r="C245" s="57" t="str">
        <f>E227</f>
        <v xml:space="preserve"> </v>
      </c>
      <c r="D245" s="57" t="str">
        <f>E229</f>
        <v xml:space="preserve"> </v>
      </c>
      <c r="E245" s="58"/>
      <c r="F245" s="59"/>
      <c r="G245" s="60" t="str">
        <f t="shared" si="18"/>
        <v xml:space="preserve"> </v>
      </c>
      <c r="H245" s="56"/>
      <c r="I245" s="61" t="str">
        <f>IF(E245&lt;=A243," ","FEHLER")</f>
        <v xml:space="preserve"> </v>
      </c>
    </row>
    <row r="246" spans="1:9" ht="12.75" customHeight="1" x14ac:dyDescent="0.2">
      <c r="A246" s="67">
        <f>$A$24</f>
        <v>44199</v>
      </c>
      <c r="B246" s="68">
        <v>6</v>
      </c>
      <c r="C246" s="57" t="str">
        <f t="shared" ref="C246:C260" si="19">D231</f>
        <v>Dresdenia</v>
      </c>
      <c r="D246" s="57" t="str">
        <f t="shared" ref="D246:D260" si="20">C231</f>
        <v xml:space="preserve"> </v>
      </c>
      <c r="E246" s="58"/>
      <c r="F246" s="59"/>
      <c r="G246" s="60" t="str">
        <f t="shared" si="18"/>
        <v xml:space="preserve"> </v>
      </c>
      <c r="H246" s="56"/>
      <c r="I246" s="61" t="str">
        <f>IF(E246&lt;=A246," ","FEHLER")</f>
        <v xml:space="preserve"> </v>
      </c>
    </row>
    <row r="247" spans="1:9" x14ac:dyDescent="0.2">
      <c r="A247" s="67"/>
      <c r="B247" s="68"/>
      <c r="C247" s="57" t="str">
        <f t="shared" si="19"/>
        <v xml:space="preserve"> </v>
      </c>
      <c r="D247" s="57" t="str">
        <f t="shared" si="20"/>
        <v>BSG</v>
      </c>
      <c r="E247" s="58"/>
      <c r="F247" s="59"/>
      <c r="G247" s="60" t="str">
        <f t="shared" si="18"/>
        <v xml:space="preserve"> </v>
      </c>
      <c r="H247" s="56"/>
      <c r="I247" s="61" t="str">
        <f>IF(E247&lt;=A246," ","FEHLER")</f>
        <v xml:space="preserve"> </v>
      </c>
    </row>
    <row r="248" spans="1:9" x14ac:dyDescent="0.2">
      <c r="A248" s="67"/>
      <c r="B248" s="68"/>
      <c r="C248" s="57" t="str">
        <f t="shared" si="19"/>
        <v xml:space="preserve"> </v>
      </c>
      <c r="D248" s="57" t="str">
        <f t="shared" si="20"/>
        <v xml:space="preserve"> </v>
      </c>
      <c r="E248" s="58"/>
      <c r="F248" s="59"/>
      <c r="G248" s="60" t="str">
        <f t="shared" si="18"/>
        <v xml:space="preserve"> </v>
      </c>
      <c r="H248" s="56"/>
      <c r="I248" s="61" t="str">
        <f>IF(E248&lt;=A246," ","FEHLER")</f>
        <v xml:space="preserve"> </v>
      </c>
    </row>
    <row r="249" spans="1:9" ht="12.75" customHeight="1" x14ac:dyDescent="0.2">
      <c r="A249" s="67">
        <f>$A$27</f>
        <v>44213</v>
      </c>
      <c r="B249" s="68">
        <v>7</v>
      </c>
      <c r="C249" s="57" t="str">
        <f t="shared" si="19"/>
        <v xml:space="preserve"> </v>
      </c>
      <c r="D249" s="57" t="str">
        <f t="shared" si="20"/>
        <v xml:space="preserve"> </v>
      </c>
      <c r="E249" s="58"/>
      <c r="F249" s="59"/>
      <c r="G249" s="60" t="str">
        <f t="shared" si="18"/>
        <v xml:space="preserve"> </v>
      </c>
      <c r="H249" s="56"/>
      <c r="I249" s="61" t="str">
        <f>IF(E249&lt;=A249," ","FEHLER")</f>
        <v xml:space="preserve"> </v>
      </c>
    </row>
    <row r="250" spans="1:9" x14ac:dyDescent="0.2">
      <c r="A250" s="67"/>
      <c r="B250" s="68"/>
      <c r="C250" s="57" t="str">
        <f t="shared" si="19"/>
        <v>BSG</v>
      </c>
      <c r="D250" s="57" t="str">
        <f t="shared" si="20"/>
        <v>Dresdenia</v>
      </c>
      <c r="E250" s="58">
        <v>44213</v>
      </c>
      <c r="F250" s="59">
        <v>0.5</v>
      </c>
      <c r="G250" s="60">
        <f t="shared" si="18"/>
        <v>1</v>
      </c>
      <c r="H250" s="56"/>
      <c r="I250" s="61" t="str">
        <f>IF(E250&lt;=A249," ","FEHLER")</f>
        <v xml:space="preserve"> </v>
      </c>
    </row>
    <row r="251" spans="1:9" x14ac:dyDescent="0.2">
      <c r="A251" s="67"/>
      <c r="B251" s="68"/>
      <c r="C251" s="57" t="str">
        <f t="shared" si="19"/>
        <v xml:space="preserve"> </v>
      </c>
      <c r="D251" s="57" t="str">
        <f t="shared" si="20"/>
        <v xml:space="preserve"> </v>
      </c>
      <c r="E251" s="58"/>
      <c r="F251" s="59"/>
      <c r="G251" s="60" t="str">
        <f t="shared" si="18"/>
        <v xml:space="preserve"> </v>
      </c>
      <c r="H251" s="56"/>
      <c r="I251" s="61" t="str">
        <f>IF(E251&lt;=A249," ","FEHLER")</f>
        <v xml:space="preserve"> </v>
      </c>
    </row>
    <row r="252" spans="1:9" ht="12.75" customHeight="1" x14ac:dyDescent="0.2">
      <c r="A252" s="67">
        <f>$A$30</f>
        <v>44234</v>
      </c>
      <c r="B252" s="68">
        <v>8</v>
      </c>
      <c r="C252" s="57" t="str">
        <f t="shared" si="19"/>
        <v xml:space="preserve"> </v>
      </c>
      <c r="D252" s="57" t="str">
        <f t="shared" si="20"/>
        <v xml:space="preserve"> </v>
      </c>
      <c r="E252" s="58"/>
      <c r="F252" s="59"/>
      <c r="G252" s="60" t="str">
        <f t="shared" si="18"/>
        <v xml:space="preserve"> </v>
      </c>
      <c r="H252" s="56"/>
      <c r="I252" s="61" t="str">
        <f>IF(E252&lt;=A252," ","FEHLER")</f>
        <v xml:space="preserve"> </v>
      </c>
    </row>
    <row r="253" spans="1:9" x14ac:dyDescent="0.2">
      <c r="A253" s="67"/>
      <c r="B253" s="68"/>
      <c r="C253" s="57" t="str">
        <f t="shared" si="19"/>
        <v xml:space="preserve"> </v>
      </c>
      <c r="D253" s="57" t="str">
        <f t="shared" si="20"/>
        <v>Dresdenia</v>
      </c>
      <c r="E253" s="58"/>
      <c r="F253" s="59"/>
      <c r="G253" s="60" t="str">
        <f t="shared" si="18"/>
        <v xml:space="preserve"> </v>
      </c>
      <c r="H253" s="56"/>
      <c r="I253" s="61" t="str">
        <f>IF(E253&lt;=A252," ","FEHLER")</f>
        <v xml:space="preserve"> </v>
      </c>
    </row>
    <row r="254" spans="1:9" x14ac:dyDescent="0.2">
      <c r="A254" s="67"/>
      <c r="B254" s="68"/>
      <c r="C254" s="57" t="str">
        <f t="shared" si="19"/>
        <v xml:space="preserve"> </v>
      </c>
      <c r="D254" s="57" t="str">
        <f t="shared" si="20"/>
        <v>BSG</v>
      </c>
      <c r="E254" s="58"/>
      <c r="F254" s="59"/>
      <c r="G254" s="60" t="str">
        <f t="shared" si="18"/>
        <v xml:space="preserve"> </v>
      </c>
      <c r="H254" s="56"/>
      <c r="I254" s="61" t="str">
        <f>IF(E254&lt;=A252," ","FEHLER")</f>
        <v xml:space="preserve"> </v>
      </c>
    </row>
    <row r="255" spans="1:9" ht="12.75" customHeight="1" x14ac:dyDescent="0.2">
      <c r="A255" s="67">
        <f>$A$33</f>
        <v>44248</v>
      </c>
      <c r="B255" s="68">
        <v>9</v>
      </c>
      <c r="C255" s="57" t="str">
        <f t="shared" si="19"/>
        <v xml:space="preserve"> </v>
      </c>
      <c r="D255" s="57" t="str">
        <f t="shared" si="20"/>
        <v xml:space="preserve"> </v>
      </c>
      <c r="E255" s="58"/>
      <c r="F255" s="59"/>
      <c r="G255" s="60" t="str">
        <f t="shared" si="18"/>
        <v xml:space="preserve"> </v>
      </c>
      <c r="H255" s="56"/>
      <c r="I255" s="61" t="str">
        <f>IF(E255&lt;=A255," ","FEHLER")</f>
        <v xml:space="preserve"> </v>
      </c>
    </row>
    <row r="256" spans="1:9" x14ac:dyDescent="0.2">
      <c r="A256" s="67"/>
      <c r="B256" s="68"/>
      <c r="C256" s="57" t="str">
        <f t="shared" si="19"/>
        <v>Dresdenia</v>
      </c>
      <c r="D256" s="57" t="str">
        <f t="shared" si="20"/>
        <v xml:space="preserve"> </v>
      </c>
      <c r="E256" s="58"/>
      <c r="F256" s="59"/>
      <c r="G256" s="60" t="str">
        <f t="shared" si="18"/>
        <v xml:space="preserve"> </v>
      </c>
      <c r="H256" s="56"/>
      <c r="I256" s="61" t="str">
        <f>IF(E256&lt;=A255," ","FEHLER")</f>
        <v xml:space="preserve"> </v>
      </c>
    </row>
    <row r="257" spans="1:9" x14ac:dyDescent="0.2">
      <c r="A257" s="67"/>
      <c r="B257" s="68"/>
      <c r="C257" s="57" t="str">
        <f t="shared" si="19"/>
        <v>BSG</v>
      </c>
      <c r="D257" s="57" t="str">
        <f t="shared" si="20"/>
        <v xml:space="preserve"> </v>
      </c>
      <c r="E257" s="58"/>
      <c r="F257" s="59"/>
      <c r="G257" s="60" t="str">
        <f t="shared" si="18"/>
        <v xml:space="preserve"> </v>
      </c>
      <c r="H257" s="56"/>
      <c r="I257" s="61" t="str">
        <f>IF(E257&lt;=A255," ","FEHLER")</f>
        <v xml:space="preserve"> </v>
      </c>
    </row>
    <row r="258" spans="1:9" ht="12.75" customHeight="1" x14ac:dyDescent="0.2">
      <c r="A258" s="67">
        <f>$A$36</f>
        <v>44262</v>
      </c>
      <c r="B258" s="68">
        <v>10</v>
      </c>
      <c r="C258" s="57" t="str">
        <f t="shared" si="19"/>
        <v xml:space="preserve"> </v>
      </c>
      <c r="D258" s="57" t="str">
        <f t="shared" si="20"/>
        <v>BSG</v>
      </c>
      <c r="E258" s="58"/>
      <c r="F258" s="59"/>
      <c r="G258" s="60" t="str">
        <f t="shared" si="18"/>
        <v xml:space="preserve"> </v>
      </c>
      <c r="H258" s="56"/>
      <c r="I258" s="61" t="str">
        <f>IF(E258&lt;=A258," ","FEHLER")</f>
        <v xml:space="preserve"> </v>
      </c>
    </row>
    <row r="259" spans="1:9" x14ac:dyDescent="0.2">
      <c r="A259" s="67"/>
      <c r="B259" s="68"/>
      <c r="C259" s="57" t="str">
        <f t="shared" si="19"/>
        <v xml:space="preserve"> </v>
      </c>
      <c r="D259" s="57" t="str">
        <f t="shared" si="20"/>
        <v>Dresdenia</v>
      </c>
      <c r="E259" s="58"/>
      <c r="F259" s="59"/>
      <c r="G259" s="60" t="str">
        <f t="shared" si="18"/>
        <v xml:space="preserve"> </v>
      </c>
      <c r="H259" s="56"/>
      <c r="I259" s="61" t="str">
        <f>IF(E259&lt;=A258," ","FEHLER")</f>
        <v xml:space="preserve"> </v>
      </c>
    </row>
    <row r="260" spans="1:9" x14ac:dyDescent="0.2">
      <c r="A260" s="67"/>
      <c r="B260" s="68"/>
      <c r="C260" s="57" t="str">
        <f t="shared" si="19"/>
        <v xml:space="preserve"> </v>
      </c>
      <c r="D260" s="57" t="str">
        <f t="shared" si="20"/>
        <v xml:space="preserve"> </v>
      </c>
      <c r="E260" s="58"/>
      <c r="F260" s="59"/>
      <c r="G260" s="60" t="str">
        <f t="shared" si="18"/>
        <v xml:space="preserve"> </v>
      </c>
      <c r="H260" s="56"/>
      <c r="I260" s="61" t="str">
        <f>IF(E260&lt;=A258," ","FEHLER")</f>
        <v xml:space="preserve"> </v>
      </c>
    </row>
  </sheetData>
  <mergeCells count="239">
    <mergeCell ref="A1:H1"/>
    <mergeCell ref="A2:B2"/>
    <mergeCell ref="C2:D2"/>
    <mergeCell ref="F2:H7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B39"/>
    <mergeCell ref="C39:D39"/>
    <mergeCell ref="F39:H44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B76"/>
    <mergeCell ref="C76:D76"/>
    <mergeCell ref="F76:H81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50:B150"/>
    <mergeCell ref="C150:D150"/>
    <mergeCell ref="F150:H155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F113:H118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56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C187:D187"/>
    <mergeCell ref="F187:H192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B194:B196"/>
    <mergeCell ref="A197:A199"/>
    <mergeCell ref="B197:B199"/>
    <mergeCell ref="A200:A202"/>
    <mergeCell ref="B200:B202"/>
    <mergeCell ref="A203:A205"/>
    <mergeCell ref="B203:B205"/>
    <mergeCell ref="A184:A186"/>
    <mergeCell ref="B184:B186"/>
    <mergeCell ref="A187:B187"/>
    <mergeCell ref="C224:D224"/>
    <mergeCell ref="F224:H229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52:A254"/>
    <mergeCell ref="B252:B254"/>
    <mergeCell ref="A255:A257"/>
    <mergeCell ref="B255:B257"/>
    <mergeCell ref="A230:B230"/>
    <mergeCell ref="A231:A233"/>
    <mergeCell ref="B231:B233"/>
    <mergeCell ref="A234:A236"/>
    <mergeCell ref="B234:B236"/>
    <mergeCell ref="A237:A239"/>
    <mergeCell ref="B237:B239"/>
    <mergeCell ref="A240:A242"/>
    <mergeCell ref="B240:B242"/>
    <mergeCell ref="B129:B131"/>
    <mergeCell ref="A132:A134"/>
    <mergeCell ref="B132:B134"/>
    <mergeCell ref="A243:A245"/>
    <mergeCell ref="B243:B245"/>
    <mergeCell ref="A246:A248"/>
    <mergeCell ref="B246:B248"/>
    <mergeCell ref="A249:A251"/>
    <mergeCell ref="B249:B251"/>
    <mergeCell ref="A221:A223"/>
    <mergeCell ref="B221:B223"/>
    <mergeCell ref="A224:B224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193:B193"/>
    <mergeCell ref="A194:A196"/>
    <mergeCell ref="A147:A149"/>
    <mergeCell ref="B147:B149"/>
    <mergeCell ref="A119:B119"/>
    <mergeCell ref="A258:A260"/>
    <mergeCell ref="B258:B260"/>
    <mergeCell ref="C113:D113"/>
    <mergeCell ref="C114:D114"/>
    <mergeCell ref="C115:D115"/>
    <mergeCell ref="C116:D116"/>
    <mergeCell ref="C117:D117"/>
    <mergeCell ref="C118:D118"/>
    <mergeCell ref="A113:B113"/>
    <mergeCell ref="A114:B114"/>
    <mergeCell ref="A115:B115"/>
    <mergeCell ref="A116:B116"/>
    <mergeCell ref="A117:B117"/>
    <mergeCell ref="A118:B118"/>
    <mergeCell ref="A120:A122"/>
    <mergeCell ref="B120:B122"/>
    <mergeCell ref="A123:A125"/>
    <mergeCell ref="B123:B125"/>
    <mergeCell ref="A126:A128"/>
    <mergeCell ref="B126:B128"/>
    <mergeCell ref="A129:A131"/>
  </mergeCells>
  <printOptions horizontalCentered="1" gridLines="1"/>
  <pageMargins left="0.78749999999999998" right="0.78749999999999998" top="0.59027777777777801" bottom="0.78749999999999998" header="0.51180555555555496" footer="0.51180555555555496"/>
  <pageSetup paperSize="9" firstPageNumber="0" orientation="portrait" r:id="rId1"/>
  <headerFooter>
    <oddFooter>&amp;L&amp;F, &amp;A&amp;CSeite &amp;P von &amp;N&amp;RStand: &amp;D, &amp;T Uhr</oddFooter>
  </headerFooter>
  <rowBreaks count="5" manualBreakCount="5">
    <brk id="38" max="16383" man="1"/>
    <brk id="75" max="16383" man="1"/>
    <brk id="149" max="16383" man="1"/>
    <brk id="186" max="16383" man="1"/>
    <brk id="22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16</vt:i4>
      </vt:variant>
    </vt:vector>
  </HeadingPairs>
  <TitlesOfParts>
    <vt:vector size="25" baseType="lpstr">
      <vt:lpstr>Stand</vt:lpstr>
      <vt:lpstr>A1</vt:lpstr>
      <vt:lpstr>A2</vt:lpstr>
      <vt:lpstr>B1</vt:lpstr>
      <vt:lpstr>B2</vt:lpstr>
      <vt:lpstr>Aufl.A</vt:lpstr>
      <vt:lpstr>Aufl.B</vt:lpstr>
      <vt:lpstr>Aufl.C</vt:lpstr>
      <vt:lpstr>Termine</vt:lpstr>
      <vt:lpstr>'A1'!Druckbereich</vt:lpstr>
      <vt:lpstr>'A2'!Druckbereich</vt:lpstr>
      <vt:lpstr>Aufl.A!Druckbereich</vt:lpstr>
      <vt:lpstr>Aufl.B!Druckbereich</vt:lpstr>
      <vt:lpstr>Aufl.C!Druckbereich</vt:lpstr>
      <vt:lpstr>'B1'!Druckbereich</vt:lpstr>
      <vt:lpstr>'B2'!Druckbereich</vt:lpstr>
      <vt:lpstr>Termine!Druckbereich</vt:lpstr>
      <vt:lpstr>Termine!Drucktitel</vt:lpstr>
      <vt:lpstr>Excel_BuiltIn_Database_2</vt:lpstr>
      <vt:lpstr>Excel_BuiltIn_Database_3</vt:lpstr>
      <vt:lpstr>Excel_BuiltIn_Database_4</vt:lpstr>
      <vt:lpstr>Excel_BuiltIn_Database_5</vt:lpstr>
      <vt:lpstr>'B2'!Excel_BuiltIn_Database_6</vt:lpstr>
      <vt:lpstr>Excel_BuiltIn_Database_6</vt:lpstr>
      <vt:lpstr>Excel_BuiltIn_Database_8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Regner</dc:creator>
  <dc:description/>
  <cp:lastModifiedBy>svbb-regner</cp:lastModifiedBy>
  <cp:revision>2</cp:revision>
  <cp:lastPrinted>2020-10-07T21:13:09Z</cp:lastPrinted>
  <dcterms:created xsi:type="dcterms:W3CDTF">2013-07-20T13:32:37Z</dcterms:created>
  <dcterms:modified xsi:type="dcterms:W3CDTF">2020-11-01T14:50:48Z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